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15" tabRatio="832" activeTab="0"/>
  </bookViews>
  <sheets>
    <sheet name="SUM" sheetId="1" r:id="rId1"/>
    <sheet name="GRAFIKAS" sheetId="2" r:id="rId2"/>
    <sheet name="Lapas1" sheetId="3" r:id="rId3"/>
  </sheets>
  <definedNames/>
  <calcPr fullCalcOnLoad="1"/>
</workbook>
</file>

<file path=xl/sharedStrings.xml><?xml version="1.0" encoding="utf-8"?>
<sst xmlns="http://schemas.openxmlformats.org/spreadsheetml/2006/main" count="299" uniqueCount="155">
  <si>
    <t>P</t>
  </si>
  <si>
    <t>A</t>
  </si>
  <si>
    <t>T</t>
  </si>
  <si>
    <t>K</t>
  </si>
  <si>
    <t>S</t>
  </si>
  <si>
    <t>Š</t>
  </si>
  <si>
    <t>8h-9h</t>
  </si>
  <si>
    <t>9h-10h</t>
  </si>
  <si>
    <t>10h-11h</t>
  </si>
  <si>
    <t>11h-12h</t>
  </si>
  <si>
    <t>12h-13h</t>
  </si>
  <si>
    <t>13h-14h</t>
  </si>
  <si>
    <t>14h-15h</t>
  </si>
  <si>
    <t>15h-16h</t>
  </si>
  <si>
    <t>16h-17h</t>
  </si>
  <si>
    <t>17h-18h</t>
  </si>
  <si>
    <t>18h-19h</t>
  </si>
  <si>
    <t>19h-20h</t>
  </si>
  <si>
    <t>20h-21h</t>
  </si>
  <si>
    <t>21h-22h</t>
  </si>
  <si>
    <t>Darbo dienomis</t>
  </si>
  <si>
    <t>Viso</t>
  </si>
  <si>
    <t>Savaitgaliais</t>
  </si>
  <si>
    <t>SUMA</t>
  </si>
  <si>
    <t>Parodymų sk.</t>
  </si>
  <si>
    <t>[Lt]</t>
  </si>
  <si>
    <t>[ Lt ]</t>
  </si>
  <si>
    <t>s</t>
  </si>
  <si>
    <t>%</t>
  </si>
  <si>
    <t>Laikas</t>
  </si>
  <si>
    <t>Klipo trukmė</t>
  </si>
  <si>
    <t>Sekundės kaina</t>
  </si>
  <si>
    <t>Apimties nuolaida</t>
  </si>
  <si>
    <t>Viso transliacijų</t>
  </si>
  <si>
    <t>22h-23h</t>
  </si>
  <si>
    <t>SUM</t>
  </si>
  <si>
    <t>23h-24h</t>
  </si>
  <si>
    <t>Vilnius</t>
  </si>
  <si>
    <t>Ozo g. 25</t>
  </si>
  <si>
    <t>Mindaugo g. 11</t>
  </si>
  <si>
    <t>Ukmergės g. 282</t>
  </si>
  <si>
    <t>Pramonės pr. 29</t>
  </si>
  <si>
    <t>Savanorių pr. 255</t>
  </si>
  <si>
    <t>Kaunas</t>
  </si>
  <si>
    <t>Viso su PVM:</t>
  </si>
  <si>
    <t>Reklamos kampanija:</t>
  </si>
  <si>
    <t>Periodas:</t>
  </si>
  <si>
    <t>Adresas</t>
  </si>
  <si>
    <t>Viso:</t>
  </si>
  <si>
    <t>Taikos pr. 61</t>
  </si>
  <si>
    <t>Klaipėda</t>
  </si>
  <si>
    <t>MAXIMA XXX</t>
  </si>
  <si>
    <t>MAXIMA XX</t>
  </si>
  <si>
    <t>AKROPOLIS, Hyper Maxima XXX</t>
  </si>
  <si>
    <t>BIG, MAXIMA XX</t>
  </si>
  <si>
    <t>Ukmergės g. 369</t>
  </si>
  <si>
    <t>Sausio 13-osios g. 2</t>
  </si>
  <si>
    <t>MAXIMA bazė XXX</t>
  </si>
  <si>
    <t>Savanorių pr. 247</t>
  </si>
  <si>
    <t>Hyper MAXIMA XXX</t>
  </si>
  <si>
    <t>MAXIMA XX, Molas</t>
  </si>
  <si>
    <t>J. Baršausko g. 66</t>
  </si>
  <si>
    <t>Naujoji g. 90</t>
  </si>
  <si>
    <t>Alytus</t>
  </si>
  <si>
    <t>Šiauliai</t>
  </si>
  <si>
    <t>Ukmergės g. 23</t>
  </si>
  <si>
    <t>Panevėžys</t>
  </si>
  <si>
    <t>Marijampolė</t>
  </si>
  <si>
    <t>Bažnyčios g. 38</t>
  </si>
  <si>
    <t>V. Kudirkos g. 3</t>
  </si>
  <si>
    <t>Klaipėdos g. 92</t>
  </si>
  <si>
    <t>Klipo trukmė:</t>
  </si>
  <si>
    <t>Karaliaus Mindaugo pr.49</t>
  </si>
  <si>
    <t>T. Vaižganto g. 81</t>
  </si>
  <si>
    <t>Plungė</t>
  </si>
  <si>
    <t>Raudondvario pl. 284</t>
  </si>
  <si>
    <t>Santaikos g. 34</t>
  </si>
  <si>
    <t>Tilžės g. 225</t>
  </si>
  <si>
    <t>Rungos g.4</t>
  </si>
  <si>
    <t>Elektrėnai</t>
  </si>
  <si>
    <t>Gross kaina:</t>
  </si>
  <si>
    <t>Apimties nuolaida:</t>
  </si>
  <si>
    <t>Aido g. 8</t>
  </si>
  <si>
    <t>Taikos pr. 141</t>
  </si>
  <si>
    <t>Šilutės pl. 35</t>
  </si>
  <si>
    <t>Veiverių g. 150 B</t>
  </si>
  <si>
    <t xml:space="preserve">MAXIMA XXX </t>
  </si>
  <si>
    <t xml:space="preserve">Maxima XXX, BANGINIS </t>
  </si>
  <si>
    <t xml:space="preserve">Maxima XXX, BIG2 </t>
  </si>
  <si>
    <t xml:space="preserve">AKROPOLIS, Hyper Maxima XXX </t>
  </si>
  <si>
    <t>Paketas:</t>
  </si>
  <si>
    <t>Transliacijų dažnis:</t>
  </si>
  <si>
    <t>#</t>
  </si>
  <si>
    <t>1 sek vidutinė klipo kaina</t>
  </si>
  <si>
    <t>PVM (21%):</t>
  </si>
  <si>
    <t xml:space="preserve"> UAB Dynamic Solutions</t>
  </si>
  <si>
    <t xml:space="preserve"> Tel. (8-5) 278 89 02  Fax. (8-5) 278 89 02</t>
  </si>
  <si>
    <t>Šaltkalvių g. 2</t>
  </si>
  <si>
    <t>Liepkalnio g. 112</t>
  </si>
  <si>
    <t>Prekybos centras</t>
  </si>
  <si>
    <t>Miestas</t>
  </si>
  <si>
    <t>LCD ekranų skaičius</t>
  </si>
  <si>
    <t>Pirkėjų srautas per kampanijos periodą</t>
  </si>
  <si>
    <t>Transliacijų kiekis</t>
  </si>
  <si>
    <t>Kampanijos rodikliai:</t>
  </si>
  <si>
    <t>Viso transliacijų:</t>
  </si>
  <si>
    <t>Viso ekranų:</t>
  </si>
  <si>
    <t>Viso Prekybos centrų:</t>
  </si>
  <si>
    <t>Lankytojų skaičius per 1 d.:</t>
  </si>
  <si>
    <t>Kaina be PVM</t>
  </si>
  <si>
    <t>Pilaitės pr. 31</t>
  </si>
  <si>
    <t>Tuskulėnų g. 66</t>
  </si>
  <si>
    <t>Šarkuvos g. 1A</t>
  </si>
  <si>
    <t>sek</t>
  </si>
  <si>
    <t>P. Lukšio g. 32, Vilnius, LT-08222</t>
  </si>
  <si>
    <t>www.retail-media.lt</t>
  </si>
  <si>
    <t>Užsakovas:</t>
  </si>
  <si>
    <t>Darbo dienos parodymų skaičius</t>
  </si>
  <si>
    <t>Savaitgalio dienos parodymų skaičius</t>
  </si>
  <si>
    <t>Rūdės g. 14</t>
  </si>
  <si>
    <t>Tvirtinu:</t>
  </si>
  <si>
    <t>Vardas, Pavardė, Parašas</t>
  </si>
  <si>
    <t>`</t>
  </si>
  <si>
    <t>… video klipų</t>
  </si>
  <si>
    <t>Suma, LTL</t>
  </si>
  <si>
    <t>Suma, EURO</t>
  </si>
  <si>
    <t>Viso po nuoalaidos:</t>
  </si>
  <si>
    <t>Žalgirio g. 105</t>
  </si>
  <si>
    <t>Palanga</t>
  </si>
  <si>
    <t>Maxima XX</t>
  </si>
  <si>
    <t>Klaipėdos pl. 42</t>
  </si>
  <si>
    <t>Pirkėjų srautas per 1 dieną (~) *</t>
  </si>
  <si>
    <r>
      <rPr>
        <sz val="13"/>
        <color indexed="56"/>
        <rFont val="Tahoma"/>
        <family val="2"/>
      </rPr>
      <t xml:space="preserve">Reklamos transliacijos: </t>
    </r>
    <r>
      <rPr>
        <b/>
        <sz val="13"/>
        <color indexed="56"/>
        <rFont val="Tahoma"/>
        <family val="2"/>
      </rPr>
      <t>Didžiausi Maxima XXX ir XX prekybos centrai - ekranų prie kasų tinklas</t>
    </r>
  </si>
  <si>
    <t>Transliacijų grafikas (dienos, klipų skaičius per 1 val.)</t>
  </si>
  <si>
    <t>vnt.</t>
  </si>
  <si>
    <t>MAXIMA XXX (dirba visą parą)</t>
  </si>
  <si>
    <t>CPT (EUR) :</t>
  </si>
  <si>
    <t>* vienos dienos vidurkis 2015 m. nuo visų pirkėjų ir lankytojų</t>
  </si>
  <si>
    <t>Kampanijos trukmė dienomis:</t>
  </si>
  <si>
    <t>Viso parodymų visuose ekranuose</t>
  </si>
  <si>
    <t>Krėvės pr. 14B</t>
  </si>
  <si>
    <t>Maxima XX (Naujas)</t>
  </si>
  <si>
    <t>Viršuliškių g. 30</t>
  </si>
  <si>
    <t>Maxima XXX</t>
  </si>
  <si>
    <t>Ozo g.18</t>
  </si>
  <si>
    <t xml:space="preserve">Jonavos g. </t>
  </si>
  <si>
    <t>Šiaurės pr.</t>
  </si>
  <si>
    <t>Lankytojų skaičius per 90 d.:</t>
  </si>
  <si>
    <t>LAA</t>
  </si>
  <si>
    <t>Spalis</t>
  </si>
  <si>
    <t>Lapkritis</t>
  </si>
  <si>
    <t>Gruodis</t>
  </si>
  <si>
    <t>2019.10.01 - 2019.12.31</t>
  </si>
  <si>
    <t>4Q</t>
  </si>
  <si>
    <t>10 klipų kiekvieną valandą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</si>
</sst>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.00\ &quot;Lt&quot;"/>
    <numFmt numFmtId="192" formatCode="[$-427]yyyy\ &quot;m.&quot;\ mmmm\ d\ &quot;d.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\ &quot;Lt&quot;"/>
    <numFmt numFmtId="198" formatCode="yyyy\-mm\-dd;@"/>
    <numFmt numFmtId="199" formatCode="0,000"/>
    <numFmt numFmtId="200" formatCode="#.##0.00\ &quot;Lt&quot;"/>
    <numFmt numFmtId="201" formatCode="#.##0.00"/>
    <numFmt numFmtId="202" formatCode="#.##0\ &quot;Lt&quot;"/>
    <numFmt numFmtId="203" formatCode="ddd"/>
    <numFmt numFmtId="204" formatCode="#,##0.000000\ &quot;Lt&quot;"/>
    <numFmt numFmtId="205" formatCode="#,##0.0000\ &quot;Lt&quot;"/>
    <numFmt numFmtId="206" formatCode="0.0000"/>
    <numFmt numFmtId="207" formatCode="_-[$$-409]* #,##0.00_ ;_-[$$-409]* \-#,##0.00\ ;_-[$$-409]* &quot;-&quot;??_ ;_-@_ "/>
    <numFmt numFmtId="208" formatCode="0.00000"/>
    <numFmt numFmtId="209" formatCode="0.000"/>
    <numFmt numFmtId="210" formatCode="_-[$€-2]\ * #,##0.00_-;\-[$€-2]\ * #,##0.00_-;_-[$€-2]\ * &quot;-&quot;??_-;_-@_-"/>
    <numFmt numFmtId="211" formatCode="_-[$$-409]* #,##0.0_ ;_-[$$-409]* \-#,##0.0\ ;_-[$$-409]* &quot;-&quot;??_ ;_-@_ "/>
    <numFmt numFmtId="212" formatCode="_-[$$-409]* #,##0_ ;_-[$$-409]* \-#,##0\ ;_-[$$-409]* &quot;-&quot;??_ ;_-@_ "/>
    <numFmt numFmtId="213" formatCode="_-[$€-2]\ * #,##0.0_-;\-[$€-2]\ * #,##0.0_-;_-[$€-2]\ * &quot;-&quot;??_-;_-@_-"/>
    <numFmt numFmtId="214" formatCode="_-[$€-2]\ * #,##0_-;\-[$€-2]\ * #,##0_-;_-[$€-2]\ * &quot;-&quot;??_-;_-@_-"/>
    <numFmt numFmtId="215" formatCode="_-* #,##0.00\ [$Lt-427]_-;\-* #,##0.00\ [$Lt-427]_-;_-* &quot;-&quot;??\ [$Lt-427]_-;_-@_-"/>
    <numFmt numFmtId="216" formatCode="#,##0.00\ [$€-1]"/>
    <numFmt numFmtId="217" formatCode="_-* #,##0.00\ [$€-427]_-;\-* #,##0.00\ [$€-427]_-;_-* &quot;-&quot;??\ [$€-427]_-;_-@_-"/>
    <numFmt numFmtId="218" formatCode="#,##0.00\ &quot;€&quot;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9"/>
      <name val="Arial Baltic"/>
      <family val="2"/>
    </font>
    <font>
      <b/>
      <sz val="9"/>
      <color indexed="10"/>
      <name val="Arial"/>
      <family val="2"/>
    </font>
    <font>
      <b/>
      <sz val="9"/>
      <name val="Tahoma"/>
      <family val="2"/>
    </font>
    <font>
      <b/>
      <sz val="11"/>
      <name val="Arial"/>
      <family val="2"/>
    </font>
    <font>
      <sz val="9"/>
      <name val="Tahoma"/>
      <family val="2"/>
    </font>
    <font>
      <sz val="7"/>
      <name val="Arial"/>
      <family val="2"/>
    </font>
    <font>
      <b/>
      <sz val="13"/>
      <color indexed="56"/>
      <name val="Tahoma"/>
      <family val="2"/>
    </font>
    <font>
      <sz val="13"/>
      <color indexed="56"/>
      <name val="Tahoma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63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56"/>
      <name val="Tahoma"/>
      <family val="2"/>
    </font>
    <font>
      <i/>
      <sz val="9"/>
      <color indexed="23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7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 tint="0.34999001026153564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rgb="FF002060"/>
      <name val="Tahoma"/>
      <family val="2"/>
    </font>
    <font>
      <b/>
      <sz val="11"/>
      <color rgb="FF000000"/>
      <name val="Calibri"/>
      <family val="2"/>
    </font>
    <font>
      <i/>
      <sz val="9"/>
      <color theme="0" tint="-0.4999699890613556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7"/>
      <color theme="1" tint="0.34999001026153564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57" applyFont="1">
      <alignment/>
      <protection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7" fillId="34" borderId="0" xfId="53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20" fontId="8" fillId="34" borderId="11" xfId="0" applyNumberFormat="1" applyFont="1" applyFill="1" applyBorder="1" applyAlignment="1" applyProtection="1">
      <alignment horizontal="center" vertical="center"/>
      <protection hidden="1" locked="0"/>
    </xf>
    <xf numFmtId="0" fontId="3" fillId="3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99" fontId="3" fillId="34" borderId="11" xfId="0" applyNumberFormat="1" applyFont="1" applyFill="1" applyBorder="1" applyAlignment="1">
      <alignment horizontal="center"/>
    </xf>
    <xf numFmtId="191" fontId="3" fillId="34" borderId="11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199" fontId="3" fillId="3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99" fontId="3" fillId="0" borderId="0" xfId="0" applyNumberFormat="1" applyFont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20" fontId="8" fillId="35" borderId="11" xfId="0" applyNumberFormat="1" applyFont="1" applyFill="1" applyBorder="1" applyAlignment="1" applyProtection="1">
      <alignment horizontal="center" vertical="center"/>
      <protection hidden="1" locked="0"/>
    </xf>
    <xf numFmtId="0" fontId="3" fillId="35" borderId="11" xfId="0" applyFont="1" applyFill="1" applyBorder="1" applyAlignment="1">
      <alignment horizontal="center" vertical="center"/>
    </xf>
    <xf numFmtId="16" fontId="8" fillId="35" borderId="11" xfId="0" applyNumberFormat="1" applyFont="1" applyFill="1" applyBorder="1" applyAlignment="1" applyProtection="1">
      <alignment horizontal="center" vertical="center"/>
      <protection hidden="1" locked="0"/>
    </xf>
    <xf numFmtId="0" fontId="3" fillId="19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/>
    </xf>
    <xf numFmtId="199" fontId="3" fillId="0" borderId="10" xfId="0" applyNumberFormat="1" applyFont="1" applyBorder="1" applyAlignment="1">
      <alignment horizontal="right"/>
    </xf>
    <xf numFmtId="199" fontId="4" fillId="0" borderId="10" xfId="0" applyNumberFormat="1" applyFont="1" applyBorder="1" applyAlignment="1">
      <alignment/>
    </xf>
    <xf numFmtId="0" fontId="60" fillId="37" borderId="0" xfId="0" applyFont="1" applyFill="1" applyAlignment="1">
      <alignment horizontal="right"/>
    </xf>
    <xf numFmtId="199" fontId="6" fillId="0" borderId="0" xfId="0" applyNumberFormat="1" applyFont="1" applyAlignment="1">
      <alignment horizontal="center"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199" fontId="3" fillId="35" borderId="11" xfId="0" applyNumberFormat="1" applyFont="1" applyFill="1" applyBorder="1" applyAlignment="1">
      <alignment horizontal="center"/>
    </xf>
    <xf numFmtId="191" fontId="3" fillId="35" borderId="11" xfId="0" applyNumberFormat="1" applyFont="1" applyFill="1" applyBorder="1" applyAlignment="1">
      <alignment/>
    </xf>
    <xf numFmtId="0" fontId="3" fillId="12" borderId="11" xfId="0" applyFont="1" applyFill="1" applyBorder="1" applyAlignment="1">
      <alignment/>
    </xf>
    <xf numFmtId="0" fontId="3" fillId="12" borderId="11" xfId="0" applyFont="1" applyFill="1" applyBorder="1" applyAlignment="1">
      <alignment horizontal="center"/>
    </xf>
    <xf numFmtId="199" fontId="3" fillId="12" borderId="11" xfId="0" applyNumberFormat="1" applyFont="1" applyFill="1" applyBorder="1" applyAlignment="1">
      <alignment horizontal="center"/>
    </xf>
    <xf numFmtId="0" fontId="3" fillId="11" borderId="11" xfId="0" applyFont="1" applyFill="1" applyBorder="1" applyAlignment="1">
      <alignment/>
    </xf>
    <xf numFmtId="0" fontId="3" fillId="11" borderId="11" xfId="0" applyFont="1" applyFill="1" applyBorder="1" applyAlignment="1">
      <alignment horizontal="center"/>
    </xf>
    <xf numFmtId="199" fontId="3" fillId="11" borderId="11" xfId="0" applyNumberFormat="1" applyFont="1" applyFill="1" applyBorder="1" applyAlignment="1">
      <alignment horizontal="center"/>
    </xf>
    <xf numFmtId="0" fontId="3" fillId="14" borderId="11" xfId="0" applyFont="1" applyFill="1" applyBorder="1" applyAlignment="1">
      <alignment/>
    </xf>
    <xf numFmtId="0" fontId="3" fillId="14" borderId="11" xfId="0" applyFont="1" applyFill="1" applyBorder="1" applyAlignment="1">
      <alignment horizontal="center"/>
    </xf>
    <xf numFmtId="199" fontId="3" fillId="14" borderId="11" xfId="0" applyNumberFormat="1" applyFont="1" applyFill="1" applyBorder="1" applyAlignment="1">
      <alignment horizontal="center"/>
    </xf>
    <xf numFmtId="191" fontId="3" fillId="14" borderId="11" xfId="0" applyNumberFormat="1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3" fillId="38" borderId="11" xfId="0" applyFont="1" applyFill="1" applyBorder="1" applyAlignment="1">
      <alignment horizontal="center"/>
    </xf>
    <xf numFmtId="199" fontId="3" fillId="38" borderId="11" xfId="0" applyNumberFormat="1" applyFont="1" applyFill="1" applyBorder="1" applyAlignment="1">
      <alignment horizontal="center"/>
    </xf>
    <xf numFmtId="191" fontId="3" fillId="38" borderId="11" xfId="0" applyNumberFormat="1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3" fillId="39" borderId="11" xfId="0" applyFont="1" applyFill="1" applyBorder="1" applyAlignment="1">
      <alignment horizontal="center"/>
    </xf>
    <xf numFmtId="199" fontId="3" fillId="39" borderId="11" xfId="0" applyNumberFormat="1" applyFont="1" applyFill="1" applyBorder="1" applyAlignment="1">
      <alignment horizontal="center"/>
    </xf>
    <xf numFmtId="191" fontId="3" fillId="39" borderId="11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199" fontId="3" fillId="0" borderId="0" xfId="0" applyNumberFormat="1" applyFont="1" applyAlignment="1">
      <alignment horizontal="right"/>
    </xf>
    <xf numFmtId="199" fontId="4" fillId="0" borderId="0" xfId="0" applyNumberFormat="1" applyFont="1" applyAlignment="1">
      <alignment/>
    </xf>
    <xf numFmtId="206" fontId="3" fillId="0" borderId="0" xfId="0" applyNumberFormat="1" applyFont="1" applyAlignment="1">
      <alignment/>
    </xf>
    <xf numFmtId="3" fontId="3" fillId="34" borderId="12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/>
    </xf>
    <xf numFmtId="3" fontId="3" fillId="35" borderId="11" xfId="0" applyNumberFormat="1" applyFont="1" applyFill="1" applyBorder="1" applyAlignment="1">
      <alignment horizontal="center"/>
    </xf>
    <xf numFmtId="3" fontId="3" fillId="12" borderId="11" xfId="0" applyNumberFormat="1" applyFont="1" applyFill="1" applyBorder="1" applyAlignment="1">
      <alignment horizontal="center"/>
    </xf>
    <xf numFmtId="3" fontId="3" fillId="11" borderId="11" xfId="0" applyNumberFormat="1" applyFont="1" applyFill="1" applyBorder="1" applyAlignment="1">
      <alignment horizontal="center"/>
    </xf>
    <xf numFmtId="3" fontId="3" fillId="14" borderId="11" xfId="0" applyNumberFormat="1" applyFont="1" applyFill="1" applyBorder="1" applyAlignment="1">
      <alignment horizontal="center"/>
    </xf>
    <xf numFmtId="3" fontId="3" fillId="38" borderId="11" xfId="0" applyNumberFormat="1" applyFont="1" applyFill="1" applyBorder="1" applyAlignment="1">
      <alignment horizontal="center"/>
    </xf>
    <xf numFmtId="3" fontId="3" fillId="39" borderId="11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 vertical="center"/>
    </xf>
    <xf numFmtId="4" fontId="3" fillId="35" borderId="11" xfId="0" applyNumberFormat="1" applyFont="1" applyFill="1" applyBorder="1" applyAlignment="1">
      <alignment horizontal="center" vertical="center"/>
    </xf>
    <xf numFmtId="20" fontId="8" fillId="19" borderId="11" xfId="0" applyNumberFormat="1" applyFont="1" applyFill="1" applyBorder="1" applyAlignment="1" applyProtection="1">
      <alignment horizontal="center" vertical="center"/>
      <protection hidden="1" locked="0"/>
    </xf>
    <xf numFmtId="4" fontId="3" fillId="19" borderId="11" xfId="0" applyNumberFormat="1" applyFont="1" applyFill="1" applyBorder="1" applyAlignment="1">
      <alignment horizontal="center" vertical="center"/>
    </xf>
    <xf numFmtId="191" fontId="3" fillId="39" borderId="14" xfId="0" applyNumberFormat="1" applyFont="1" applyFill="1" applyBorder="1" applyAlignment="1">
      <alignment/>
    </xf>
    <xf numFmtId="191" fontId="3" fillId="40" borderId="12" xfId="0" applyNumberFormat="1" applyFont="1" applyFill="1" applyBorder="1" applyAlignment="1">
      <alignment/>
    </xf>
    <xf numFmtId="191" fontId="3" fillId="41" borderId="11" xfId="0" applyNumberFormat="1" applyFont="1" applyFill="1" applyBorder="1" applyAlignment="1">
      <alignment/>
    </xf>
    <xf numFmtId="191" fontId="3" fillId="42" borderId="11" xfId="0" applyNumberFormat="1" applyFont="1" applyFill="1" applyBorder="1" applyAlignment="1">
      <alignment/>
    </xf>
    <xf numFmtId="191" fontId="3" fillId="43" borderId="11" xfId="0" applyNumberFormat="1" applyFont="1" applyFill="1" applyBorder="1" applyAlignment="1">
      <alignment/>
    </xf>
    <xf numFmtId="191" fontId="3" fillId="44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/>
    </xf>
    <xf numFmtId="206" fontId="3" fillId="0" borderId="10" xfId="0" applyNumberFormat="1" applyFont="1" applyBorder="1" applyAlignment="1">
      <alignment/>
    </xf>
    <xf numFmtId="0" fontId="3" fillId="40" borderId="11" xfId="0" applyFont="1" applyFill="1" applyBorder="1" applyAlignment="1">
      <alignment/>
    </xf>
    <xf numFmtId="0" fontId="3" fillId="40" borderId="11" xfId="0" applyFont="1" applyFill="1" applyBorder="1" applyAlignment="1">
      <alignment horizontal="center"/>
    </xf>
    <xf numFmtId="199" fontId="3" fillId="40" borderId="11" xfId="0" applyNumberFormat="1" applyFont="1" applyFill="1" applyBorder="1" applyAlignment="1">
      <alignment horizontal="center"/>
    </xf>
    <xf numFmtId="199" fontId="3" fillId="40" borderId="12" xfId="0" applyNumberFormat="1" applyFont="1" applyFill="1" applyBorder="1" applyAlignment="1">
      <alignment horizontal="center"/>
    </xf>
    <xf numFmtId="3" fontId="3" fillId="40" borderId="11" xfId="0" applyNumberFormat="1" applyFont="1" applyFill="1" applyBorder="1" applyAlignment="1">
      <alignment horizontal="center"/>
    </xf>
    <xf numFmtId="191" fontId="3" fillId="40" borderId="11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3" fillId="41" borderId="11" xfId="0" applyFont="1" applyFill="1" applyBorder="1" applyAlignment="1">
      <alignment/>
    </xf>
    <xf numFmtId="0" fontId="3" fillId="41" borderId="11" xfId="0" applyFont="1" applyFill="1" applyBorder="1" applyAlignment="1">
      <alignment horizontal="center"/>
    </xf>
    <xf numFmtId="199" fontId="3" fillId="41" borderId="11" xfId="0" applyNumberFormat="1" applyFont="1" applyFill="1" applyBorder="1" applyAlignment="1">
      <alignment horizontal="center"/>
    </xf>
    <xf numFmtId="3" fontId="3" fillId="41" borderId="11" xfId="0" applyNumberFormat="1" applyFont="1" applyFill="1" applyBorder="1" applyAlignment="1">
      <alignment horizontal="center"/>
    </xf>
    <xf numFmtId="0" fontId="3" fillId="42" borderId="11" xfId="0" applyFont="1" applyFill="1" applyBorder="1" applyAlignment="1">
      <alignment/>
    </xf>
    <xf numFmtId="0" fontId="3" fillId="42" borderId="11" xfId="0" applyFont="1" applyFill="1" applyBorder="1" applyAlignment="1">
      <alignment horizontal="center"/>
    </xf>
    <xf numFmtId="199" fontId="3" fillId="42" borderId="11" xfId="0" applyNumberFormat="1" applyFont="1" applyFill="1" applyBorder="1" applyAlignment="1">
      <alignment horizontal="center"/>
    </xf>
    <xf numFmtId="3" fontId="3" fillId="42" borderId="11" xfId="0" applyNumberFormat="1" applyFont="1" applyFill="1" applyBorder="1" applyAlignment="1">
      <alignment horizontal="center"/>
    </xf>
    <xf numFmtId="0" fontId="3" fillId="43" borderId="11" xfId="0" applyFont="1" applyFill="1" applyBorder="1" applyAlignment="1">
      <alignment/>
    </xf>
    <xf numFmtId="0" fontId="3" fillId="43" borderId="11" xfId="0" applyFont="1" applyFill="1" applyBorder="1" applyAlignment="1">
      <alignment horizontal="center"/>
    </xf>
    <xf numFmtId="199" fontId="3" fillId="43" borderId="11" xfId="0" applyNumberFormat="1" applyFont="1" applyFill="1" applyBorder="1" applyAlignment="1">
      <alignment horizontal="center"/>
    </xf>
    <xf numFmtId="3" fontId="3" fillId="43" borderId="11" xfId="0" applyNumberFormat="1" applyFont="1" applyFill="1" applyBorder="1" applyAlignment="1">
      <alignment horizontal="center"/>
    </xf>
    <xf numFmtId="191" fontId="3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right"/>
    </xf>
    <xf numFmtId="0" fontId="62" fillId="34" borderId="11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right"/>
    </xf>
    <xf numFmtId="0" fontId="6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216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16" fontId="4" fillId="0" borderId="10" xfId="0" applyNumberFormat="1" applyFont="1" applyBorder="1" applyAlignment="1">
      <alignment/>
    </xf>
    <xf numFmtId="0" fontId="7" fillId="32" borderId="0" xfId="53" applyFont="1" applyFill="1" applyAlignment="1" applyProtection="1">
      <alignment horizontal="center" vertical="center"/>
      <protection/>
    </xf>
    <xf numFmtId="0" fontId="3" fillId="7" borderId="11" xfId="0" applyFont="1" applyFill="1" applyBorder="1" applyAlignment="1">
      <alignment/>
    </xf>
    <xf numFmtId="0" fontId="3" fillId="7" borderId="11" xfId="0" applyFont="1" applyFill="1" applyBorder="1" applyAlignment="1">
      <alignment horizontal="center"/>
    </xf>
    <xf numFmtId="199" fontId="3" fillId="7" borderId="11" xfId="0" applyNumberFormat="1" applyFont="1" applyFill="1" applyBorder="1" applyAlignment="1">
      <alignment horizontal="center"/>
    </xf>
    <xf numFmtId="3" fontId="3" fillId="7" borderId="11" xfId="0" applyNumberFormat="1" applyFont="1" applyFill="1" applyBorder="1" applyAlignment="1">
      <alignment horizontal="center"/>
    </xf>
    <xf numFmtId="191" fontId="3" fillId="7" borderId="11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6" xfId="57" applyFont="1" applyBorder="1">
      <alignment/>
      <protection/>
    </xf>
    <xf numFmtId="0" fontId="12" fillId="0" borderId="16" xfId="0" applyFont="1" applyBorder="1" applyAlignment="1">
      <alignment/>
    </xf>
    <xf numFmtId="0" fontId="62" fillId="0" borderId="16" xfId="0" applyFont="1" applyBorder="1" applyAlignment="1">
      <alignment horizontal="left"/>
    </xf>
    <xf numFmtId="0" fontId="62" fillId="0" borderId="16" xfId="0" applyFont="1" applyBorder="1" applyAlignment="1">
      <alignment/>
    </xf>
    <xf numFmtId="0" fontId="66" fillId="0" borderId="16" xfId="0" applyFont="1" applyBorder="1" applyAlignment="1">
      <alignment horizontal="left"/>
    </xf>
    <xf numFmtId="0" fontId="62" fillId="0" borderId="16" xfId="57" applyFont="1" applyBorder="1">
      <alignment/>
      <protection/>
    </xf>
    <xf numFmtId="0" fontId="66" fillId="0" borderId="16" xfId="0" applyFont="1" applyBorder="1" applyAlignment="1">
      <alignment horizontal="left"/>
    </xf>
    <xf numFmtId="1" fontId="66" fillId="0" borderId="16" xfId="0" applyNumberFormat="1" applyFont="1" applyBorder="1" applyAlignment="1">
      <alignment horizontal="left"/>
    </xf>
    <xf numFmtId="0" fontId="67" fillId="0" borderId="16" xfId="0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/>
    </xf>
    <xf numFmtId="0" fontId="67" fillId="0" borderId="17" xfId="0" applyFont="1" applyBorder="1" applyAlignment="1">
      <alignment/>
    </xf>
    <xf numFmtId="0" fontId="62" fillId="0" borderId="17" xfId="57" applyFont="1" applyBorder="1">
      <alignment/>
      <protection/>
    </xf>
    <xf numFmtId="205" fontId="4" fillId="0" borderId="16" xfId="0" applyNumberFormat="1" applyFont="1" applyBorder="1" applyAlignment="1">
      <alignment/>
    </xf>
    <xf numFmtId="0" fontId="3" fillId="37" borderId="11" xfId="0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7" fillId="0" borderId="0" xfId="53" applyFont="1" applyAlignment="1" applyProtection="1">
      <alignment horizontal="center"/>
      <protection/>
    </xf>
    <xf numFmtId="0" fontId="14" fillId="0" borderId="0" xfId="0" applyFont="1" applyAlignment="1">
      <alignment horizontal="left" vertical="center"/>
    </xf>
    <xf numFmtId="0" fontId="69" fillId="37" borderId="0" xfId="0" applyFont="1" applyFill="1" applyAlignment="1">
      <alignment horizontal="right"/>
    </xf>
    <xf numFmtId="0" fontId="16" fillId="37" borderId="0" xfId="53" applyFont="1" applyFill="1" applyAlignment="1" applyProtection="1">
      <alignment horizontal="right"/>
      <protection/>
    </xf>
    <xf numFmtId="218" fontId="3" fillId="34" borderId="12" xfId="0" applyNumberFormat="1" applyFont="1" applyFill="1" applyBorder="1" applyAlignment="1">
      <alignment horizontal="center"/>
    </xf>
    <xf numFmtId="218" fontId="3" fillId="34" borderId="11" xfId="0" applyNumberFormat="1" applyFont="1" applyFill="1" applyBorder="1" applyAlignment="1">
      <alignment horizontal="center"/>
    </xf>
    <xf numFmtId="218" fontId="3" fillId="40" borderId="11" xfId="0" applyNumberFormat="1" applyFont="1" applyFill="1" applyBorder="1" applyAlignment="1">
      <alignment horizontal="center"/>
    </xf>
    <xf numFmtId="218" fontId="3" fillId="35" borderId="11" xfId="0" applyNumberFormat="1" applyFont="1" applyFill="1" applyBorder="1" applyAlignment="1">
      <alignment horizontal="center"/>
    </xf>
    <xf numFmtId="218" fontId="3" fillId="41" borderId="11" xfId="0" applyNumberFormat="1" applyFont="1" applyFill="1" applyBorder="1" applyAlignment="1">
      <alignment horizontal="center"/>
    </xf>
    <xf numFmtId="218" fontId="3" fillId="7" borderId="11" xfId="0" applyNumberFormat="1" applyFont="1" applyFill="1" applyBorder="1" applyAlignment="1">
      <alignment horizontal="center"/>
    </xf>
    <xf numFmtId="218" fontId="3" fillId="12" borderId="11" xfId="0" applyNumberFormat="1" applyFont="1" applyFill="1" applyBorder="1" applyAlignment="1">
      <alignment horizontal="center"/>
    </xf>
    <xf numFmtId="218" fontId="3" fillId="42" borderId="11" xfId="0" applyNumberFormat="1" applyFont="1" applyFill="1" applyBorder="1" applyAlignment="1">
      <alignment horizontal="center"/>
    </xf>
    <xf numFmtId="218" fontId="3" fillId="11" borderId="11" xfId="0" applyNumberFormat="1" applyFont="1" applyFill="1" applyBorder="1" applyAlignment="1">
      <alignment horizontal="center"/>
    </xf>
    <xf numFmtId="218" fontId="3" fillId="43" borderId="11" xfId="0" applyNumberFormat="1" applyFont="1" applyFill="1" applyBorder="1" applyAlignment="1">
      <alignment horizontal="center"/>
    </xf>
    <xf numFmtId="218" fontId="3" fillId="14" borderId="11" xfId="0" applyNumberFormat="1" applyFont="1" applyFill="1" applyBorder="1" applyAlignment="1">
      <alignment horizontal="center"/>
    </xf>
    <xf numFmtId="218" fontId="3" fillId="38" borderId="11" xfId="0" applyNumberFormat="1" applyFont="1" applyFill="1" applyBorder="1" applyAlignment="1">
      <alignment horizontal="center"/>
    </xf>
    <xf numFmtId="218" fontId="3" fillId="39" borderId="11" xfId="0" applyNumberFormat="1" applyFont="1" applyFill="1" applyBorder="1" applyAlignment="1">
      <alignment horizontal="center"/>
    </xf>
    <xf numFmtId="218" fontId="3" fillId="0" borderId="0" xfId="0" applyNumberFormat="1" applyFont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62" fillId="34" borderId="12" xfId="0" applyFont="1" applyFill="1" applyBorder="1" applyAlignment="1">
      <alignment horizontal="center"/>
    </xf>
    <xf numFmtId="0" fontId="62" fillId="40" borderId="11" xfId="0" applyFont="1" applyFill="1" applyBorder="1" applyAlignment="1">
      <alignment horizontal="center"/>
    </xf>
    <xf numFmtId="0" fontId="62" fillId="35" borderId="11" xfId="0" applyFont="1" applyFill="1" applyBorder="1" applyAlignment="1">
      <alignment horizontal="center"/>
    </xf>
    <xf numFmtId="0" fontId="62" fillId="41" borderId="11" xfId="0" applyFont="1" applyFill="1" applyBorder="1" applyAlignment="1">
      <alignment horizontal="center"/>
    </xf>
    <xf numFmtId="0" fontId="62" fillId="7" borderId="11" xfId="0" applyFont="1" applyFill="1" applyBorder="1" applyAlignment="1">
      <alignment horizontal="center"/>
    </xf>
    <xf numFmtId="0" fontId="62" fillId="12" borderId="11" xfId="0" applyFont="1" applyFill="1" applyBorder="1" applyAlignment="1">
      <alignment horizontal="center"/>
    </xf>
    <xf numFmtId="0" fontId="62" fillId="42" borderId="11" xfId="0" applyFont="1" applyFill="1" applyBorder="1" applyAlignment="1">
      <alignment horizontal="center"/>
    </xf>
    <xf numFmtId="0" fontId="62" fillId="11" borderId="11" xfId="0" applyFont="1" applyFill="1" applyBorder="1" applyAlignment="1">
      <alignment horizontal="center"/>
    </xf>
    <xf numFmtId="0" fontId="62" fillId="43" borderId="11" xfId="0" applyFont="1" applyFill="1" applyBorder="1" applyAlignment="1">
      <alignment horizontal="center"/>
    </xf>
    <xf numFmtId="0" fontId="62" fillId="14" borderId="11" xfId="0" applyFont="1" applyFill="1" applyBorder="1" applyAlignment="1">
      <alignment horizontal="center"/>
    </xf>
    <xf numFmtId="0" fontId="62" fillId="38" borderId="11" xfId="0" applyFont="1" applyFill="1" applyBorder="1" applyAlignment="1">
      <alignment horizontal="center"/>
    </xf>
    <xf numFmtId="0" fontId="62" fillId="39" borderId="11" xfId="0" applyFont="1" applyFill="1" applyBorder="1" applyAlignment="1">
      <alignment horizontal="center"/>
    </xf>
    <xf numFmtId="216" fontId="3" fillId="40" borderId="12" xfId="0" applyNumberFormat="1" applyFont="1" applyFill="1" applyBorder="1" applyAlignment="1">
      <alignment horizontal="right"/>
    </xf>
    <xf numFmtId="216" fontId="3" fillId="35" borderId="11" xfId="0" applyNumberFormat="1" applyFont="1" applyFill="1" applyBorder="1" applyAlignment="1">
      <alignment horizontal="right"/>
    </xf>
    <xf numFmtId="216" fontId="3" fillId="41" borderId="11" xfId="0" applyNumberFormat="1" applyFont="1" applyFill="1" applyBorder="1" applyAlignment="1">
      <alignment horizontal="right"/>
    </xf>
    <xf numFmtId="216" fontId="3" fillId="7" borderId="11" xfId="0" applyNumberFormat="1" applyFont="1" applyFill="1" applyBorder="1" applyAlignment="1">
      <alignment horizontal="right"/>
    </xf>
    <xf numFmtId="216" fontId="3" fillId="42" borderId="11" xfId="0" applyNumberFormat="1" applyFont="1" applyFill="1" applyBorder="1" applyAlignment="1">
      <alignment horizontal="right"/>
    </xf>
    <xf numFmtId="216" fontId="3" fillId="43" borderId="11" xfId="0" applyNumberFormat="1" applyFont="1" applyFill="1" applyBorder="1" applyAlignment="1">
      <alignment horizontal="right"/>
    </xf>
    <xf numFmtId="216" fontId="3" fillId="44" borderId="11" xfId="0" applyNumberFormat="1" applyFont="1" applyFill="1" applyBorder="1" applyAlignment="1">
      <alignment horizontal="right"/>
    </xf>
    <xf numFmtId="216" fontId="3" fillId="14" borderId="11" xfId="0" applyNumberFormat="1" applyFont="1" applyFill="1" applyBorder="1" applyAlignment="1">
      <alignment horizontal="right"/>
    </xf>
    <xf numFmtId="216" fontId="3" fillId="38" borderId="11" xfId="0" applyNumberFormat="1" applyFont="1" applyFill="1" applyBorder="1" applyAlignment="1">
      <alignment horizontal="right"/>
    </xf>
    <xf numFmtId="216" fontId="3" fillId="39" borderId="11" xfId="0" applyNumberFormat="1" applyFont="1" applyFill="1" applyBorder="1" applyAlignment="1">
      <alignment horizontal="right"/>
    </xf>
    <xf numFmtId="216" fontId="3" fillId="39" borderId="14" xfId="0" applyNumberFormat="1" applyFont="1" applyFill="1" applyBorder="1" applyAlignment="1">
      <alignment horizontal="right"/>
    </xf>
    <xf numFmtId="0" fontId="62" fillId="35" borderId="11" xfId="53" applyFont="1" applyFill="1" applyBorder="1" applyAlignment="1" applyProtection="1">
      <alignment/>
      <protection/>
    </xf>
    <xf numFmtId="0" fontId="1" fillId="34" borderId="11" xfId="53" applyFill="1" applyBorder="1" applyAlignment="1" applyProtection="1">
      <alignment/>
      <protection/>
    </xf>
    <xf numFmtId="0" fontId="1" fillId="40" borderId="11" xfId="53" applyFill="1" applyBorder="1" applyAlignment="1" applyProtection="1">
      <alignment/>
      <protection/>
    </xf>
    <xf numFmtId="0" fontId="1" fillId="34" borderId="12" xfId="53" applyFill="1" applyBorder="1" applyAlignment="1" applyProtection="1">
      <alignment/>
      <protection/>
    </xf>
    <xf numFmtId="0" fontId="1" fillId="35" borderId="11" xfId="53" applyFill="1" applyBorder="1" applyAlignment="1" applyProtection="1">
      <alignment/>
      <protection/>
    </xf>
    <xf numFmtId="0" fontId="1" fillId="41" borderId="11" xfId="53" applyFill="1" applyBorder="1" applyAlignment="1" applyProtection="1">
      <alignment/>
      <protection/>
    </xf>
    <xf numFmtId="0" fontId="1" fillId="7" borderId="11" xfId="53" applyFill="1" applyBorder="1" applyAlignment="1" applyProtection="1">
      <alignment/>
      <protection/>
    </xf>
    <xf numFmtId="0" fontId="1" fillId="12" borderId="11" xfId="53" applyFill="1" applyBorder="1" applyAlignment="1" applyProtection="1">
      <alignment/>
      <protection/>
    </xf>
    <xf numFmtId="0" fontId="1" fillId="42" borderId="11" xfId="53" applyFill="1" applyBorder="1" applyAlignment="1" applyProtection="1">
      <alignment/>
      <protection/>
    </xf>
    <xf numFmtId="0" fontId="1" fillId="43" borderId="11" xfId="53" applyFill="1" applyBorder="1" applyAlignment="1" applyProtection="1">
      <alignment/>
      <protection/>
    </xf>
    <xf numFmtId="0" fontId="1" fillId="14" borderId="11" xfId="53" applyFill="1" applyBorder="1" applyAlignment="1" applyProtection="1">
      <alignment/>
      <protection/>
    </xf>
    <xf numFmtId="0" fontId="1" fillId="44" borderId="11" xfId="53" applyFill="1" applyBorder="1" applyAlignment="1" applyProtection="1">
      <alignment/>
      <protection/>
    </xf>
    <xf numFmtId="0" fontId="1" fillId="38" borderId="11" xfId="53" applyFill="1" applyBorder="1" applyAlignment="1" applyProtection="1">
      <alignment/>
      <protection/>
    </xf>
    <xf numFmtId="0" fontId="1" fillId="39" borderId="11" xfId="53" applyFill="1" applyBorder="1" applyAlignment="1" applyProtection="1">
      <alignment/>
      <protection/>
    </xf>
    <xf numFmtId="0" fontId="3" fillId="30" borderId="11" xfId="0" applyFont="1" applyFill="1" applyBorder="1" applyAlignment="1">
      <alignment horizontal="center" vertical="center"/>
    </xf>
    <xf numFmtId="4" fontId="3" fillId="30" borderId="11" xfId="0" applyNumberFormat="1" applyFont="1" applyFill="1" applyBorder="1" applyAlignment="1">
      <alignment horizontal="center" vertical="center"/>
    </xf>
    <xf numFmtId="0" fontId="11" fillId="45" borderId="13" xfId="0" applyFont="1" applyFill="1" applyBorder="1" applyAlignment="1">
      <alignment horizontal="center" vertical="center"/>
    </xf>
    <xf numFmtId="0" fontId="11" fillId="45" borderId="18" xfId="0" applyFont="1" applyFill="1" applyBorder="1" applyAlignment="1">
      <alignment horizontal="center" vertical="center"/>
    </xf>
    <xf numFmtId="0" fontId="11" fillId="45" borderId="10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3" fillId="35" borderId="14" xfId="0" applyNumberFormat="1" applyFont="1" applyFill="1" applyBorder="1" applyAlignment="1">
      <alignment horizontal="center" vertical="center"/>
    </xf>
    <xf numFmtId="4" fontId="3" fillId="35" borderId="12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center" vertical="center"/>
    </xf>
    <xf numFmtId="4" fontId="3" fillId="35" borderId="20" xfId="0" applyNumberFormat="1" applyFont="1" applyFill="1" applyBorder="1" applyAlignment="1">
      <alignment horizontal="center" vertical="center"/>
    </xf>
    <xf numFmtId="4" fontId="3" fillId="19" borderId="14" xfId="0" applyNumberFormat="1" applyFont="1" applyFill="1" applyBorder="1" applyAlignment="1">
      <alignment horizontal="center" vertical="center"/>
    </xf>
    <xf numFmtId="4" fontId="3" fillId="19" borderId="20" xfId="0" applyNumberFormat="1" applyFont="1" applyFill="1" applyBorder="1" applyAlignment="1">
      <alignment horizontal="center" vertical="center"/>
    </xf>
    <xf numFmtId="4" fontId="3" fillId="19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V_bud1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952500</xdr:colOff>
      <xdr:row>2</xdr:row>
      <xdr:rowOff>47625</xdr:rowOff>
    </xdr:from>
    <xdr:to>
      <xdr:col>8</xdr:col>
      <xdr:colOff>190500</xdr:colOff>
      <xdr:row>12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28625"/>
          <a:ext cx="14763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142875</xdr:rowOff>
    </xdr:from>
    <xdr:to>
      <xdr:col>11</xdr:col>
      <xdr:colOff>123825</xdr:colOff>
      <xdr:row>7</xdr:row>
      <xdr:rowOff>133350</xdr:rowOff>
    </xdr:to>
    <xdr:pic>
      <xdr:nvPicPr>
        <xdr:cNvPr id="2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76275"/>
          <a:ext cx="12573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219075</xdr:colOff>
      <xdr:row>1</xdr:row>
      <xdr:rowOff>95250</xdr:rowOff>
    </xdr:from>
    <xdr:to>
      <xdr:col>6</xdr:col>
      <xdr:colOff>857250</xdr:colOff>
      <xdr:row>12</xdr:row>
      <xdr:rowOff>9525</xdr:rowOff>
    </xdr:to>
    <xdr:pic>
      <xdr:nvPicPr>
        <xdr:cNvPr id="3" name="Picture 4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323850"/>
          <a:ext cx="25812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tail-media.l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showGridLines="0" tabSelected="1" zoomScale="93" zoomScaleNormal="93" zoomScalePageLayoutView="0" workbookViewId="0" topLeftCell="A2">
      <selection activeCell="B4" sqref="B4"/>
    </sheetView>
  </sheetViews>
  <sheetFormatPr defaultColWidth="9.140625" defaultRowHeight="12.75"/>
  <cols>
    <col min="1" max="1" width="3.00390625" style="28" bestFit="1" customWidth="1"/>
    <col min="2" max="2" width="30.7109375" style="1" customWidth="1"/>
    <col min="3" max="3" width="25.140625" style="1" customWidth="1"/>
    <col min="4" max="4" width="13.28125" style="1" customWidth="1"/>
    <col min="5" max="5" width="12.140625" style="1" customWidth="1"/>
    <col min="6" max="6" width="17.00390625" style="1" customWidth="1"/>
    <col min="7" max="7" width="20.7109375" style="1" customWidth="1"/>
    <col min="8" max="8" width="12.8515625" style="1" customWidth="1"/>
    <col min="9" max="9" width="15.421875" style="1" customWidth="1"/>
    <col min="10" max="10" width="1.1484375" style="1" hidden="1" customWidth="1"/>
    <col min="11" max="11" width="17.00390625" style="1" customWidth="1"/>
    <col min="12" max="12" width="4.7109375" style="28" customWidth="1"/>
    <col min="13" max="13" width="19.00390625" style="1" customWidth="1"/>
    <col min="14" max="16384" width="9.140625" style="1" customWidth="1"/>
  </cols>
  <sheetData>
    <row r="1" spans="2:11" ht="18" customHeight="1">
      <c r="B1" s="158" t="s">
        <v>132</v>
      </c>
      <c r="K1" s="120"/>
    </row>
    <row r="2" spans="2:4" ht="12">
      <c r="B2" s="140"/>
      <c r="C2" s="141"/>
      <c r="D2" s="140"/>
    </row>
    <row r="3" spans="2:5" ht="12">
      <c r="B3" s="151" t="s">
        <v>116</v>
      </c>
      <c r="C3" s="152" t="s">
        <v>148</v>
      </c>
      <c r="D3" s="153"/>
      <c r="E3" s="28"/>
    </row>
    <row r="4" spans="2:9" ht="12">
      <c r="B4" s="150" t="s">
        <v>90</v>
      </c>
      <c r="C4" s="149" t="s">
        <v>153</v>
      </c>
      <c r="D4" s="146"/>
      <c r="H4" s="2"/>
      <c r="I4" s="2"/>
    </row>
    <row r="5" spans="2:9" ht="12">
      <c r="B5" s="142" t="s">
        <v>45</v>
      </c>
      <c r="C5" s="149"/>
      <c r="D5" s="146"/>
      <c r="H5" s="2"/>
      <c r="I5" s="2"/>
    </row>
    <row r="6" spans="2:9" ht="12">
      <c r="B6" s="142" t="s">
        <v>46</v>
      </c>
      <c r="C6" s="148" t="s">
        <v>152</v>
      </c>
      <c r="D6" s="146"/>
      <c r="H6" s="2"/>
      <c r="I6" s="2"/>
    </row>
    <row r="7" spans="2:9" ht="13.5" customHeight="1">
      <c r="B7" s="142" t="s">
        <v>138</v>
      </c>
      <c r="C7" s="147">
        <v>91</v>
      </c>
      <c r="D7" s="144"/>
      <c r="H7" s="123"/>
      <c r="I7" s="2"/>
    </row>
    <row r="8" spans="2:9" ht="12">
      <c r="B8" s="142" t="s">
        <v>71</v>
      </c>
      <c r="C8" s="145">
        <v>20</v>
      </c>
      <c r="D8" s="146" t="s">
        <v>113</v>
      </c>
      <c r="H8" s="2"/>
      <c r="I8" s="2"/>
    </row>
    <row r="9" spans="2:11" ht="12">
      <c r="B9" s="142" t="s">
        <v>91</v>
      </c>
      <c r="C9" s="143" t="s">
        <v>154</v>
      </c>
      <c r="D9" s="144"/>
      <c r="H9" s="2"/>
      <c r="I9" s="2"/>
      <c r="K9" s="159" t="s">
        <v>95</v>
      </c>
    </row>
    <row r="10" spans="2:11" ht="12">
      <c r="B10" s="118"/>
      <c r="C10" s="126"/>
      <c r="D10" s="127"/>
      <c r="H10" s="2"/>
      <c r="I10" s="2"/>
      <c r="K10" s="159" t="s">
        <v>114</v>
      </c>
    </row>
    <row r="11" spans="2:11" ht="12">
      <c r="B11" s="121" t="s">
        <v>117</v>
      </c>
      <c r="C11" s="119"/>
      <c r="D11" s="122" t="s">
        <v>123</v>
      </c>
      <c r="H11" s="2"/>
      <c r="I11" s="2"/>
      <c r="K11" s="159" t="s">
        <v>96</v>
      </c>
    </row>
    <row r="12" spans="2:11" ht="12">
      <c r="B12" s="121" t="s">
        <v>118</v>
      </c>
      <c r="C12" s="119"/>
      <c r="D12" s="122" t="s">
        <v>123</v>
      </c>
      <c r="H12" s="2"/>
      <c r="I12" s="2"/>
      <c r="K12" s="160" t="s">
        <v>115</v>
      </c>
    </row>
    <row r="13" spans="2:10" ht="13.5" customHeight="1">
      <c r="B13" s="118"/>
      <c r="C13" s="119"/>
      <c r="H13" s="2"/>
      <c r="I13" s="2"/>
      <c r="J13" s="39"/>
    </row>
    <row r="14" spans="1:11" ht="22.5" customHeight="1">
      <c r="A14" s="216"/>
      <c r="B14" s="217"/>
      <c r="C14" s="217"/>
      <c r="D14" s="217"/>
      <c r="E14" s="217"/>
      <c r="F14" s="217"/>
      <c r="G14" s="217"/>
      <c r="H14" s="217"/>
      <c r="I14" s="217"/>
      <c r="J14" s="217"/>
      <c r="K14" s="218"/>
    </row>
    <row r="15" spans="1:13" ht="29.25" customHeight="1">
      <c r="A15" s="35" t="s">
        <v>92</v>
      </c>
      <c r="B15" s="35" t="s">
        <v>99</v>
      </c>
      <c r="C15" s="35" t="s">
        <v>47</v>
      </c>
      <c r="D15" s="35" t="s">
        <v>100</v>
      </c>
      <c r="E15" s="35" t="s">
        <v>101</v>
      </c>
      <c r="F15" s="35" t="s">
        <v>131</v>
      </c>
      <c r="G15" s="35" t="s">
        <v>102</v>
      </c>
      <c r="H15" s="35" t="s">
        <v>103</v>
      </c>
      <c r="I15" s="35" t="s">
        <v>93</v>
      </c>
      <c r="J15" s="35" t="s">
        <v>124</v>
      </c>
      <c r="K15" s="35" t="s">
        <v>125</v>
      </c>
      <c r="M15" s="35" t="s">
        <v>139</v>
      </c>
    </row>
    <row r="16" spans="1:13" ht="12.75">
      <c r="A16" s="177">
        <v>1</v>
      </c>
      <c r="B16" s="203" t="s">
        <v>53</v>
      </c>
      <c r="C16" s="25" t="s">
        <v>38</v>
      </c>
      <c r="D16" s="26" t="s">
        <v>37</v>
      </c>
      <c r="E16" s="26">
        <v>16</v>
      </c>
      <c r="F16" s="27">
        <v>28000</v>
      </c>
      <c r="G16" s="27">
        <f aca="true" t="shared" si="0" ref="G16:G29">F16*$C$7</f>
        <v>2548000</v>
      </c>
      <c r="H16" s="68">
        <f>GRAFIKAS!B7</f>
        <v>6440</v>
      </c>
      <c r="I16" s="161">
        <v>0.05595458758109361</v>
      </c>
      <c r="J16" s="83">
        <f>GRAFIKAS!G6</f>
        <v>0</v>
      </c>
      <c r="K16" s="189">
        <f>H16*I16*$C$8</f>
        <v>7206.950880444857</v>
      </c>
      <c r="M16" s="68">
        <f>H16*E16</f>
        <v>103040</v>
      </c>
    </row>
    <row r="17" spans="1:14" ht="12.75">
      <c r="A17" s="116">
        <v>2</v>
      </c>
      <c r="B17" s="201" t="s">
        <v>135</v>
      </c>
      <c r="C17" s="21" t="s">
        <v>39</v>
      </c>
      <c r="D17" s="22" t="s">
        <v>37</v>
      </c>
      <c r="E17" s="22">
        <v>9</v>
      </c>
      <c r="F17" s="23">
        <v>16000</v>
      </c>
      <c r="G17" s="27">
        <f t="shared" si="0"/>
        <v>1456000</v>
      </c>
      <c r="H17" s="69">
        <f>GRAFIKAS!B7</f>
        <v>6440</v>
      </c>
      <c r="I17" s="162">
        <v>0.05595458758109361</v>
      </c>
      <c r="J17" s="24" t="e">
        <f>#REF!</f>
        <v>#REF!</v>
      </c>
      <c r="K17" s="189">
        <f>H17*I17*$C$8</f>
        <v>7206.950880444857</v>
      </c>
      <c r="M17" s="69">
        <f>H17*E17</f>
        <v>57960</v>
      </c>
      <c r="N17" s="174"/>
    </row>
    <row r="18" spans="1:14" ht="12.75">
      <c r="A18" s="116">
        <v>3</v>
      </c>
      <c r="B18" s="201" t="s">
        <v>143</v>
      </c>
      <c r="C18" s="21" t="s">
        <v>144</v>
      </c>
      <c r="D18" s="22" t="s">
        <v>37</v>
      </c>
      <c r="E18" s="22">
        <v>9</v>
      </c>
      <c r="F18" s="23">
        <v>12000</v>
      </c>
      <c r="G18" s="27">
        <f t="shared" si="0"/>
        <v>1092000</v>
      </c>
      <c r="H18" s="69">
        <f>GRAFIKAS!B7</f>
        <v>6440</v>
      </c>
      <c r="I18" s="161">
        <v>0.0559545875810936</v>
      </c>
      <c r="J18" s="24"/>
      <c r="K18" s="189">
        <f>H18*I18*$C$8</f>
        <v>7206.950880444855</v>
      </c>
      <c r="M18" s="69">
        <f>H18*E18</f>
        <v>57960</v>
      </c>
      <c r="N18" s="174"/>
    </row>
    <row r="19" spans="1:13" ht="12.75">
      <c r="A19" s="116">
        <v>4</v>
      </c>
      <c r="B19" s="201" t="s">
        <v>54</v>
      </c>
      <c r="C19" s="21" t="s">
        <v>55</v>
      </c>
      <c r="D19" s="22" t="s">
        <v>37</v>
      </c>
      <c r="E19" s="22">
        <v>5</v>
      </c>
      <c r="F19" s="23">
        <v>10000</v>
      </c>
      <c r="G19" s="27">
        <f t="shared" si="0"/>
        <v>910000</v>
      </c>
      <c r="H19" s="69">
        <f>GRAFIKAS!B7</f>
        <v>6440</v>
      </c>
      <c r="I19" s="162">
        <v>0.05016218721037998</v>
      </c>
      <c r="J19" s="24" t="e">
        <f>#REF!</f>
        <v>#REF!</v>
      </c>
      <c r="K19" s="189">
        <f aca="true" t="shared" si="1" ref="K19:K53">H19*I19*$C$8</f>
        <v>6460.889712696942</v>
      </c>
      <c r="M19" s="69">
        <f aca="true" t="shared" si="2" ref="M19:M53">H19*E19</f>
        <v>32200</v>
      </c>
    </row>
    <row r="20" spans="1:13" ht="12.75">
      <c r="A20" s="116">
        <v>5</v>
      </c>
      <c r="B20" s="202" t="s">
        <v>52</v>
      </c>
      <c r="C20" s="21" t="s">
        <v>56</v>
      </c>
      <c r="D20" s="22" t="s">
        <v>37</v>
      </c>
      <c r="E20" s="22">
        <v>8</v>
      </c>
      <c r="F20" s="23">
        <v>8000</v>
      </c>
      <c r="G20" s="27">
        <f t="shared" si="0"/>
        <v>728000</v>
      </c>
      <c r="H20" s="69">
        <f>GRAFIKAS!B7</f>
        <v>6440</v>
      </c>
      <c r="I20" s="162">
        <v>0.05016218721037998</v>
      </c>
      <c r="J20" s="24" t="e">
        <f>#REF!</f>
        <v>#REF!</v>
      </c>
      <c r="K20" s="189">
        <f t="shared" si="1"/>
        <v>6460.889712696942</v>
      </c>
      <c r="M20" s="69">
        <f t="shared" si="2"/>
        <v>51520</v>
      </c>
    </row>
    <row r="21" spans="1:13" ht="12.75">
      <c r="A21" s="178">
        <v>6</v>
      </c>
      <c r="B21" s="202" t="s">
        <v>51</v>
      </c>
      <c r="C21" s="95" t="s">
        <v>40</v>
      </c>
      <c r="D21" s="96" t="s">
        <v>37</v>
      </c>
      <c r="E21" s="22">
        <v>5</v>
      </c>
      <c r="F21" s="97">
        <v>11000</v>
      </c>
      <c r="G21" s="98">
        <f t="shared" si="0"/>
        <v>1001000</v>
      </c>
      <c r="H21" s="99">
        <f>GRAFIKAS!B7</f>
        <v>6440</v>
      </c>
      <c r="I21" s="163">
        <v>0.05016218721037998</v>
      </c>
      <c r="J21" s="100" t="e">
        <f>#REF!</f>
        <v>#REF!</v>
      </c>
      <c r="K21" s="189">
        <f t="shared" si="1"/>
        <v>6460.889712696942</v>
      </c>
      <c r="M21" s="99">
        <f t="shared" si="2"/>
        <v>32200</v>
      </c>
    </row>
    <row r="22" spans="1:13" ht="12.75">
      <c r="A22" s="116">
        <v>7</v>
      </c>
      <c r="B22" s="201" t="s">
        <v>57</v>
      </c>
      <c r="C22" s="95" t="s">
        <v>58</v>
      </c>
      <c r="D22" s="22" t="s">
        <v>37</v>
      </c>
      <c r="E22" s="22">
        <v>15</v>
      </c>
      <c r="F22" s="23">
        <v>13000</v>
      </c>
      <c r="G22" s="27">
        <f aca="true" t="shared" si="3" ref="G22:G28">F22*$C$7</f>
        <v>1183000</v>
      </c>
      <c r="H22" s="69">
        <f>GRAFIKAS!B7</f>
        <v>6440</v>
      </c>
      <c r="I22" s="162">
        <v>0.053058387395736796</v>
      </c>
      <c r="J22" s="24" t="e">
        <f>#REF!</f>
        <v>#REF!</v>
      </c>
      <c r="K22" s="189">
        <f t="shared" si="1"/>
        <v>6833.920296570899</v>
      </c>
      <c r="M22" s="69">
        <f t="shared" si="2"/>
        <v>96600</v>
      </c>
    </row>
    <row r="23" spans="1:13" ht="12.75">
      <c r="A23" s="116">
        <v>8</v>
      </c>
      <c r="B23" s="201" t="s">
        <v>141</v>
      </c>
      <c r="C23" s="95" t="s">
        <v>142</v>
      </c>
      <c r="D23" s="22" t="s">
        <v>37</v>
      </c>
      <c r="E23" s="22">
        <v>4</v>
      </c>
      <c r="F23" s="23">
        <v>7000</v>
      </c>
      <c r="G23" s="27">
        <f t="shared" si="3"/>
        <v>637000</v>
      </c>
      <c r="H23" s="69">
        <f>GRAFIKAS!B7</f>
        <v>6440</v>
      </c>
      <c r="I23" s="163">
        <v>0.04726598702502317</v>
      </c>
      <c r="J23" s="24"/>
      <c r="K23" s="189">
        <f t="shared" si="1"/>
        <v>6087.8591288229845</v>
      </c>
      <c r="M23" s="69">
        <f t="shared" si="2"/>
        <v>25760</v>
      </c>
    </row>
    <row r="24" spans="1:13" ht="12.75">
      <c r="A24" s="116">
        <v>9</v>
      </c>
      <c r="B24" s="202" t="s">
        <v>52</v>
      </c>
      <c r="C24" s="95" t="s">
        <v>127</v>
      </c>
      <c r="D24" s="96" t="s">
        <v>37</v>
      </c>
      <c r="E24" s="116">
        <v>4</v>
      </c>
      <c r="F24" s="97">
        <v>7000</v>
      </c>
      <c r="G24" s="27">
        <f t="shared" si="3"/>
        <v>637000</v>
      </c>
      <c r="H24" s="69">
        <f>GRAFIKAS!B7</f>
        <v>6440</v>
      </c>
      <c r="I24" s="163">
        <v>0.04726598702502317</v>
      </c>
      <c r="J24" s="24" t="e">
        <f>#REF!</f>
        <v>#REF!</v>
      </c>
      <c r="K24" s="189">
        <f t="shared" si="1"/>
        <v>6087.8591288229845</v>
      </c>
      <c r="L24" s="1"/>
      <c r="M24" s="69">
        <f t="shared" si="2"/>
        <v>25760</v>
      </c>
    </row>
    <row r="25" spans="1:13" ht="12.75">
      <c r="A25" s="178">
        <v>10</v>
      </c>
      <c r="B25" s="202" t="s">
        <v>52</v>
      </c>
      <c r="C25" s="95" t="s">
        <v>97</v>
      </c>
      <c r="D25" s="96" t="s">
        <v>37</v>
      </c>
      <c r="E25" s="116">
        <v>3</v>
      </c>
      <c r="F25" s="97">
        <v>8000</v>
      </c>
      <c r="G25" s="98">
        <f t="shared" si="3"/>
        <v>728000</v>
      </c>
      <c r="H25" s="99">
        <f>GRAFIKAS!B7</f>
        <v>6440</v>
      </c>
      <c r="I25" s="163">
        <v>0.04726598702502317</v>
      </c>
      <c r="J25" s="100" t="e">
        <f>#REF!</f>
        <v>#REF!</v>
      </c>
      <c r="K25" s="189">
        <f t="shared" si="1"/>
        <v>6087.8591288229845</v>
      </c>
      <c r="M25" s="99">
        <f t="shared" si="2"/>
        <v>19320</v>
      </c>
    </row>
    <row r="26" spans="1:13" ht="12.75">
      <c r="A26" s="178">
        <v>11</v>
      </c>
      <c r="B26" s="202" t="s">
        <v>52</v>
      </c>
      <c r="C26" s="95" t="s">
        <v>98</v>
      </c>
      <c r="D26" s="96" t="s">
        <v>37</v>
      </c>
      <c r="E26" s="22">
        <v>5</v>
      </c>
      <c r="F26" s="97">
        <v>9000</v>
      </c>
      <c r="G26" s="98">
        <f t="shared" si="3"/>
        <v>819000</v>
      </c>
      <c r="H26" s="99">
        <f>GRAFIKAS!B7</f>
        <v>6440</v>
      </c>
      <c r="I26" s="163">
        <v>0.04726598702502317</v>
      </c>
      <c r="J26" s="100" t="e">
        <f>#REF!</f>
        <v>#REF!</v>
      </c>
      <c r="K26" s="189">
        <f t="shared" si="1"/>
        <v>6087.8591288229845</v>
      </c>
      <c r="M26" s="99">
        <f t="shared" si="2"/>
        <v>32200</v>
      </c>
    </row>
    <row r="27" spans="1:13" ht="12.75">
      <c r="A27" s="116">
        <v>12</v>
      </c>
      <c r="B27" s="201" t="s">
        <v>52</v>
      </c>
      <c r="C27" s="21" t="s">
        <v>111</v>
      </c>
      <c r="D27" s="22" t="s">
        <v>37</v>
      </c>
      <c r="E27" s="22">
        <v>5</v>
      </c>
      <c r="F27" s="23">
        <v>11000</v>
      </c>
      <c r="G27" s="27">
        <f t="shared" si="3"/>
        <v>1001000</v>
      </c>
      <c r="H27" s="69">
        <f>GRAFIKAS!B7</f>
        <v>6440</v>
      </c>
      <c r="I27" s="162">
        <v>0.04726598702502317</v>
      </c>
      <c r="J27" s="24" t="e">
        <f>#REF!</f>
        <v>#REF!</v>
      </c>
      <c r="K27" s="189">
        <f t="shared" si="1"/>
        <v>6087.8591288229845</v>
      </c>
      <c r="M27" s="69">
        <f t="shared" si="2"/>
        <v>32200</v>
      </c>
    </row>
    <row r="28" spans="1:13" ht="12.75">
      <c r="A28" s="116">
        <v>13</v>
      </c>
      <c r="B28" s="201" t="s">
        <v>52</v>
      </c>
      <c r="C28" s="95" t="s">
        <v>110</v>
      </c>
      <c r="D28" s="22" t="s">
        <v>37</v>
      </c>
      <c r="E28" s="22">
        <v>5</v>
      </c>
      <c r="F28" s="23">
        <v>7000</v>
      </c>
      <c r="G28" s="27">
        <f t="shared" si="3"/>
        <v>637000</v>
      </c>
      <c r="H28" s="69">
        <f>GRAFIKAS!B7</f>
        <v>6440</v>
      </c>
      <c r="I28" s="162">
        <v>0.04726598702502317</v>
      </c>
      <c r="J28" s="24" t="e">
        <f>#REF!</f>
        <v>#REF!</v>
      </c>
      <c r="K28" s="189">
        <f t="shared" si="1"/>
        <v>6087.8591288229845</v>
      </c>
      <c r="M28" s="69">
        <f t="shared" si="2"/>
        <v>32200</v>
      </c>
    </row>
    <row r="29" spans="1:13" ht="12.75">
      <c r="A29" s="179">
        <v>14</v>
      </c>
      <c r="B29" s="204" t="s">
        <v>53</v>
      </c>
      <c r="C29" s="41" t="s">
        <v>72</v>
      </c>
      <c r="D29" s="42" t="s">
        <v>43</v>
      </c>
      <c r="E29" s="42">
        <v>10</v>
      </c>
      <c r="F29" s="43">
        <v>23000</v>
      </c>
      <c r="G29" s="43">
        <f t="shared" si="0"/>
        <v>2093000</v>
      </c>
      <c r="H29" s="70">
        <f>GRAFIKAS!B7</f>
        <v>6440</v>
      </c>
      <c r="I29" s="164">
        <v>0.05595458758109361</v>
      </c>
      <c r="J29" s="164">
        <v>0.05595458758109361</v>
      </c>
      <c r="K29" s="190">
        <f t="shared" si="1"/>
        <v>7206.950880444857</v>
      </c>
      <c r="M29" s="70">
        <f t="shared" si="2"/>
        <v>64400</v>
      </c>
    </row>
    <row r="30" spans="1:13" ht="12.75">
      <c r="A30" s="179">
        <v>15</v>
      </c>
      <c r="B30" s="204" t="s">
        <v>59</v>
      </c>
      <c r="C30" s="41" t="s">
        <v>42</v>
      </c>
      <c r="D30" s="42" t="s">
        <v>43</v>
      </c>
      <c r="E30" s="42">
        <v>9</v>
      </c>
      <c r="F30" s="43">
        <v>13000</v>
      </c>
      <c r="G30" s="43">
        <f aca="true" t="shared" si="4" ref="G30:G38">F30*$C$7</f>
        <v>1183000</v>
      </c>
      <c r="H30" s="70">
        <f>GRAFIKAS!B7</f>
        <v>6440</v>
      </c>
      <c r="I30" s="164">
        <v>0.05595458758109361</v>
      </c>
      <c r="J30" s="164">
        <v>0.05595458758109361</v>
      </c>
      <c r="K30" s="190">
        <f t="shared" si="1"/>
        <v>7206.950880444857</v>
      </c>
      <c r="M30" s="70">
        <f t="shared" si="2"/>
        <v>57960</v>
      </c>
    </row>
    <row r="31" spans="1:13" ht="12.75">
      <c r="A31" s="179">
        <v>16</v>
      </c>
      <c r="B31" s="204" t="s">
        <v>129</v>
      </c>
      <c r="C31" s="41" t="s">
        <v>145</v>
      </c>
      <c r="D31" s="42" t="s">
        <v>43</v>
      </c>
      <c r="E31" s="42">
        <v>8</v>
      </c>
      <c r="F31" s="43">
        <v>10000</v>
      </c>
      <c r="G31" s="43">
        <f>F31*$C$7</f>
        <v>910000</v>
      </c>
      <c r="H31" s="70">
        <f>GRAFIKAS!B7</f>
        <v>6440</v>
      </c>
      <c r="I31" s="164">
        <v>0.0559545875810936</v>
      </c>
      <c r="J31" s="44" t="e">
        <f>#REF!</f>
        <v>#REF!</v>
      </c>
      <c r="K31" s="190">
        <f>H31*I31*$C$8</f>
        <v>7206.950880444855</v>
      </c>
      <c r="M31" s="70">
        <f t="shared" si="2"/>
        <v>51520</v>
      </c>
    </row>
    <row r="32" spans="1:13" ht="12.75">
      <c r="A32" s="179">
        <v>17</v>
      </c>
      <c r="B32" s="204" t="s">
        <v>51</v>
      </c>
      <c r="C32" s="41" t="s">
        <v>41</v>
      </c>
      <c r="D32" s="42" t="s">
        <v>43</v>
      </c>
      <c r="E32" s="42">
        <v>10</v>
      </c>
      <c r="F32" s="43">
        <v>11000</v>
      </c>
      <c r="G32" s="43">
        <f t="shared" si="4"/>
        <v>1001000</v>
      </c>
      <c r="H32" s="70">
        <f>GRAFIKAS!B7</f>
        <v>6440</v>
      </c>
      <c r="I32" s="164">
        <v>0.053058387395736796</v>
      </c>
      <c r="J32" s="44" t="e">
        <f>#REF!</f>
        <v>#REF!</v>
      </c>
      <c r="K32" s="190">
        <f t="shared" si="1"/>
        <v>6833.920296570899</v>
      </c>
      <c r="M32" s="70">
        <f t="shared" si="2"/>
        <v>64400</v>
      </c>
    </row>
    <row r="33" spans="1:13" ht="12.75">
      <c r="A33" s="179">
        <v>18</v>
      </c>
      <c r="B33" s="204" t="s">
        <v>52</v>
      </c>
      <c r="C33" s="41" t="s">
        <v>112</v>
      </c>
      <c r="D33" s="42" t="s">
        <v>43</v>
      </c>
      <c r="E33" s="42">
        <v>5</v>
      </c>
      <c r="F33" s="43">
        <v>11000</v>
      </c>
      <c r="G33" s="43">
        <f t="shared" si="4"/>
        <v>1001000</v>
      </c>
      <c r="H33" s="70">
        <f>GRAFIKAS!B7</f>
        <v>6440</v>
      </c>
      <c r="I33" s="164">
        <v>0.05016218721037998</v>
      </c>
      <c r="J33" s="44" t="e">
        <f>#REF!</f>
        <v>#REF!</v>
      </c>
      <c r="K33" s="190">
        <f t="shared" si="1"/>
        <v>6460.889712696942</v>
      </c>
      <c r="M33" s="70">
        <f t="shared" si="2"/>
        <v>32200</v>
      </c>
    </row>
    <row r="34" spans="1:13" ht="12.75">
      <c r="A34" s="179">
        <v>19</v>
      </c>
      <c r="B34" s="204" t="s">
        <v>52</v>
      </c>
      <c r="C34" s="41" t="s">
        <v>75</v>
      </c>
      <c r="D34" s="42" t="s">
        <v>43</v>
      </c>
      <c r="E34" s="42">
        <v>3</v>
      </c>
      <c r="F34" s="43">
        <v>5000</v>
      </c>
      <c r="G34" s="43">
        <f t="shared" si="4"/>
        <v>455000</v>
      </c>
      <c r="H34" s="70">
        <f>GRAFIKAS!B7</f>
        <v>6440</v>
      </c>
      <c r="I34" s="164">
        <v>0.05016218721037998</v>
      </c>
      <c r="J34" s="44" t="e">
        <f>#REF!</f>
        <v>#REF!</v>
      </c>
      <c r="K34" s="190">
        <f t="shared" si="1"/>
        <v>6460.889712696942</v>
      </c>
      <c r="M34" s="70">
        <f t="shared" si="2"/>
        <v>19320</v>
      </c>
    </row>
    <row r="35" spans="1:13" ht="12.75">
      <c r="A35" s="179">
        <v>20</v>
      </c>
      <c r="B35" s="204" t="s">
        <v>60</v>
      </c>
      <c r="C35" s="41" t="s">
        <v>61</v>
      </c>
      <c r="D35" s="42" t="s">
        <v>43</v>
      </c>
      <c r="E35" s="42">
        <v>7</v>
      </c>
      <c r="F35" s="43">
        <v>10000</v>
      </c>
      <c r="G35" s="43">
        <f t="shared" si="4"/>
        <v>910000</v>
      </c>
      <c r="H35" s="70">
        <f>GRAFIKAS!B7</f>
        <v>6440</v>
      </c>
      <c r="I35" s="164">
        <v>0.05016218721037998</v>
      </c>
      <c r="J35" s="44" t="e">
        <f>#REF!</f>
        <v>#REF!</v>
      </c>
      <c r="K35" s="190">
        <f t="shared" si="1"/>
        <v>6460.889712696942</v>
      </c>
      <c r="M35" s="70">
        <f t="shared" si="2"/>
        <v>45080</v>
      </c>
    </row>
    <row r="36" spans="1:13" ht="12.75">
      <c r="A36" s="179">
        <v>21</v>
      </c>
      <c r="B36" s="204" t="s">
        <v>86</v>
      </c>
      <c r="C36" s="41" t="s">
        <v>85</v>
      </c>
      <c r="D36" s="42" t="s">
        <v>43</v>
      </c>
      <c r="E36" s="42">
        <v>10</v>
      </c>
      <c r="F36" s="43">
        <v>9000</v>
      </c>
      <c r="G36" s="43">
        <f t="shared" si="4"/>
        <v>819000</v>
      </c>
      <c r="H36" s="70">
        <f>GRAFIKAS!B7</f>
        <v>6440</v>
      </c>
      <c r="I36" s="164">
        <v>0.04726598702502317</v>
      </c>
      <c r="J36" s="44" t="e">
        <f>#REF!</f>
        <v>#REF!</v>
      </c>
      <c r="K36" s="190">
        <f t="shared" si="1"/>
        <v>6087.8591288229845</v>
      </c>
      <c r="M36" s="70">
        <f t="shared" si="2"/>
        <v>64400</v>
      </c>
    </row>
    <row r="37" spans="1:13" ht="12.75">
      <c r="A37" s="179">
        <v>22</v>
      </c>
      <c r="B37" s="204" t="s">
        <v>52</v>
      </c>
      <c r="C37" s="41" t="s">
        <v>146</v>
      </c>
      <c r="D37" s="42" t="s">
        <v>43</v>
      </c>
      <c r="E37" s="42">
        <v>5</v>
      </c>
      <c r="F37" s="43">
        <v>5000</v>
      </c>
      <c r="G37" s="43">
        <f t="shared" si="4"/>
        <v>455000</v>
      </c>
      <c r="H37" s="70">
        <f>GRAFIKAS!B7</f>
        <v>6440</v>
      </c>
      <c r="I37" s="164">
        <v>0.04726598702502</v>
      </c>
      <c r="J37" s="44" t="e">
        <f>#REF!</f>
        <v>#REF!</v>
      </c>
      <c r="K37" s="190">
        <f t="shared" si="1"/>
        <v>6087.859128822576</v>
      </c>
      <c r="M37" s="70">
        <f t="shared" si="2"/>
        <v>32200</v>
      </c>
    </row>
    <row r="38" spans="1:13" ht="12.75">
      <c r="A38" s="179">
        <v>23</v>
      </c>
      <c r="B38" s="204" t="s">
        <v>52</v>
      </c>
      <c r="C38" s="200" t="s">
        <v>140</v>
      </c>
      <c r="D38" s="42" t="s">
        <v>43</v>
      </c>
      <c r="E38" s="42">
        <v>2</v>
      </c>
      <c r="F38" s="43">
        <v>5000</v>
      </c>
      <c r="G38" s="43">
        <f t="shared" si="4"/>
        <v>455000</v>
      </c>
      <c r="H38" s="70">
        <f>GRAFIKAS!B7</f>
        <v>6440</v>
      </c>
      <c r="I38" s="164">
        <v>0.05016218721037998</v>
      </c>
      <c r="J38" s="44"/>
      <c r="K38" s="190">
        <f t="shared" si="1"/>
        <v>6460.889712696942</v>
      </c>
      <c r="M38" s="70">
        <f t="shared" si="2"/>
        <v>12880</v>
      </c>
    </row>
    <row r="39" spans="1:13" ht="12.75">
      <c r="A39" s="180">
        <v>24</v>
      </c>
      <c r="B39" s="205" t="s">
        <v>53</v>
      </c>
      <c r="C39" s="102" t="s">
        <v>49</v>
      </c>
      <c r="D39" s="103" t="s">
        <v>50</v>
      </c>
      <c r="E39" s="117">
        <v>13</v>
      </c>
      <c r="F39" s="104">
        <v>18000</v>
      </c>
      <c r="G39" s="104">
        <f aca="true" t="shared" si="5" ref="G39:G53">F39*$C$7</f>
        <v>1638000</v>
      </c>
      <c r="H39" s="105">
        <f>GRAFIKAS!B7</f>
        <v>6440</v>
      </c>
      <c r="I39" s="165">
        <v>0.05595458758109361</v>
      </c>
      <c r="J39" s="84" t="e">
        <f>#REF!</f>
        <v>#REF!</v>
      </c>
      <c r="K39" s="191">
        <f t="shared" si="1"/>
        <v>7206.950880444857</v>
      </c>
      <c r="M39" s="105">
        <f t="shared" si="2"/>
        <v>83720</v>
      </c>
    </row>
    <row r="40" spans="1:13" ht="12.75">
      <c r="A40" s="180">
        <v>25</v>
      </c>
      <c r="B40" s="205" t="s">
        <v>87</v>
      </c>
      <c r="C40" s="102" t="s">
        <v>84</v>
      </c>
      <c r="D40" s="103" t="s">
        <v>50</v>
      </c>
      <c r="E40" s="117">
        <v>8</v>
      </c>
      <c r="F40" s="104">
        <v>7000</v>
      </c>
      <c r="G40" s="104">
        <f t="shared" si="5"/>
        <v>637000</v>
      </c>
      <c r="H40" s="105">
        <f>GRAFIKAS!B7</f>
        <v>6440</v>
      </c>
      <c r="I40" s="165">
        <v>0.0472659870250232</v>
      </c>
      <c r="J40" s="84" t="e">
        <f>#REF!</f>
        <v>#REF!</v>
      </c>
      <c r="K40" s="191">
        <f t="shared" si="1"/>
        <v>6087.859128822988</v>
      </c>
      <c r="M40" s="105">
        <f t="shared" si="2"/>
        <v>51520</v>
      </c>
    </row>
    <row r="41" spans="1:13" ht="12.75">
      <c r="A41" s="180">
        <v>26</v>
      </c>
      <c r="B41" s="205" t="s">
        <v>88</v>
      </c>
      <c r="C41" s="102" t="s">
        <v>83</v>
      </c>
      <c r="D41" s="103" t="s">
        <v>50</v>
      </c>
      <c r="E41" s="117">
        <v>10</v>
      </c>
      <c r="F41" s="104">
        <v>9000</v>
      </c>
      <c r="G41" s="104">
        <f t="shared" si="5"/>
        <v>819000</v>
      </c>
      <c r="H41" s="105">
        <f>GRAFIKAS!B7</f>
        <v>6440</v>
      </c>
      <c r="I41" s="165">
        <v>0.0472659870250232</v>
      </c>
      <c r="J41" s="84" t="e">
        <f>#REF!</f>
        <v>#REF!</v>
      </c>
      <c r="K41" s="191">
        <f t="shared" si="1"/>
        <v>6087.859128822988</v>
      </c>
      <c r="L41" s="1"/>
      <c r="M41" s="105">
        <f t="shared" si="2"/>
        <v>64400</v>
      </c>
    </row>
    <row r="42" spans="1:13" ht="12.75">
      <c r="A42" s="181">
        <v>27</v>
      </c>
      <c r="B42" s="206" t="s">
        <v>129</v>
      </c>
      <c r="C42" s="133" t="s">
        <v>130</v>
      </c>
      <c r="D42" s="134" t="s">
        <v>128</v>
      </c>
      <c r="E42" s="134">
        <v>4</v>
      </c>
      <c r="F42" s="135">
        <v>4000</v>
      </c>
      <c r="G42" s="135">
        <f>F42*$C$7</f>
        <v>364000</v>
      </c>
      <c r="H42" s="136">
        <f>GRAFIKAS!B7</f>
        <v>6440</v>
      </c>
      <c r="I42" s="166">
        <v>0.0472659870250232</v>
      </c>
      <c r="J42" s="137" t="e">
        <f>#REF!</f>
        <v>#REF!</v>
      </c>
      <c r="K42" s="192">
        <f t="shared" si="1"/>
        <v>6087.859128822988</v>
      </c>
      <c r="L42" s="1"/>
      <c r="M42" s="136">
        <f t="shared" si="2"/>
        <v>25760</v>
      </c>
    </row>
    <row r="43" spans="1:13" ht="12.75">
      <c r="A43" s="182">
        <v>28</v>
      </c>
      <c r="B43" s="207" t="s">
        <v>89</v>
      </c>
      <c r="C43" s="45" t="s">
        <v>82</v>
      </c>
      <c r="D43" s="46" t="s">
        <v>64</v>
      </c>
      <c r="E43" s="46">
        <v>7</v>
      </c>
      <c r="F43" s="47">
        <v>14000</v>
      </c>
      <c r="G43" s="47">
        <f t="shared" si="5"/>
        <v>1274000</v>
      </c>
      <c r="H43" s="71">
        <f>GRAFIKAS!B7</f>
        <v>6440</v>
      </c>
      <c r="I43" s="167">
        <v>0.04726598702502317</v>
      </c>
      <c r="J43" s="85" t="e">
        <f>#REF!</f>
        <v>#REF!</v>
      </c>
      <c r="K43" s="193">
        <f t="shared" si="1"/>
        <v>6087.8591288229845</v>
      </c>
      <c r="M43" s="71">
        <f t="shared" si="2"/>
        <v>45080</v>
      </c>
    </row>
    <row r="44" spans="1:13" ht="12.75">
      <c r="A44" s="183">
        <v>29</v>
      </c>
      <c r="B44" s="208" t="s">
        <v>52</v>
      </c>
      <c r="C44" s="106" t="s">
        <v>119</v>
      </c>
      <c r="D44" s="107" t="s">
        <v>64</v>
      </c>
      <c r="E44" s="46">
        <v>4</v>
      </c>
      <c r="F44" s="108">
        <v>7000</v>
      </c>
      <c r="G44" s="108">
        <f t="shared" si="5"/>
        <v>637000</v>
      </c>
      <c r="H44" s="109">
        <f>GRAFIKAS!B7</f>
        <v>6440</v>
      </c>
      <c r="I44" s="168">
        <v>0.04726598702502317</v>
      </c>
      <c r="J44" s="85" t="e">
        <f>#REF!</f>
        <v>#REF!</v>
      </c>
      <c r="K44" s="193">
        <f t="shared" si="1"/>
        <v>6087.8591288229845</v>
      </c>
      <c r="M44" s="109">
        <f t="shared" si="2"/>
        <v>25760</v>
      </c>
    </row>
    <row r="45" spans="1:13" ht="12.75">
      <c r="A45" s="183">
        <v>30</v>
      </c>
      <c r="B45" s="208" t="s">
        <v>52</v>
      </c>
      <c r="C45" s="106" t="s">
        <v>77</v>
      </c>
      <c r="D45" s="107" t="s">
        <v>64</v>
      </c>
      <c r="E45" s="46">
        <v>3</v>
      </c>
      <c r="F45" s="108">
        <v>6000</v>
      </c>
      <c r="G45" s="108">
        <f t="shared" si="5"/>
        <v>546000</v>
      </c>
      <c r="H45" s="109">
        <f>GRAFIKAS!B7</f>
        <v>6440</v>
      </c>
      <c r="I45" s="168">
        <v>0.0472659870250232</v>
      </c>
      <c r="J45" s="85" t="e">
        <f>#REF!</f>
        <v>#REF!</v>
      </c>
      <c r="K45" s="193">
        <f t="shared" si="1"/>
        <v>6087.859128822988</v>
      </c>
      <c r="M45" s="109">
        <f t="shared" si="2"/>
        <v>19320</v>
      </c>
    </row>
    <row r="46" spans="1:13" ht="12.75">
      <c r="A46" s="184">
        <v>31</v>
      </c>
      <c r="B46" s="209" t="s">
        <v>52</v>
      </c>
      <c r="C46" s="48" t="s">
        <v>65</v>
      </c>
      <c r="D46" s="49" t="s">
        <v>66</v>
      </c>
      <c r="E46" s="49">
        <v>10</v>
      </c>
      <c r="F46" s="50">
        <v>10000</v>
      </c>
      <c r="G46" s="50">
        <f t="shared" si="5"/>
        <v>910000</v>
      </c>
      <c r="H46" s="72">
        <f>GRAFIKAS!B7</f>
        <v>6440</v>
      </c>
      <c r="I46" s="169">
        <v>0.04726598702502317</v>
      </c>
      <c r="J46" s="86" t="e">
        <f>#REF!</f>
        <v>#REF!</v>
      </c>
      <c r="K46" s="194">
        <f t="shared" si="1"/>
        <v>6087.8591288229845</v>
      </c>
      <c r="M46" s="72">
        <f t="shared" si="2"/>
        <v>64400</v>
      </c>
    </row>
    <row r="47" spans="1:13" ht="12.75">
      <c r="A47" s="185">
        <v>32</v>
      </c>
      <c r="B47" s="209" t="s">
        <v>52</v>
      </c>
      <c r="C47" s="110" t="s">
        <v>70</v>
      </c>
      <c r="D47" s="111" t="s">
        <v>66</v>
      </c>
      <c r="E47" s="49">
        <v>4</v>
      </c>
      <c r="F47" s="112">
        <v>11000</v>
      </c>
      <c r="G47" s="112">
        <f t="shared" si="5"/>
        <v>1001000</v>
      </c>
      <c r="H47" s="113">
        <f>GRAFIKAS!B7</f>
        <v>6440</v>
      </c>
      <c r="I47" s="170">
        <v>0.04726598702502317</v>
      </c>
      <c r="J47" s="86" t="e">
        <f>#REF!</f>
        <v>#REF!</v>
      </c>
      <c r="K47" s="194">
        <f t="shared" si="1"/>
        <v>6087.8591288229845</v>
      </c>
      <c r="M47" s="113">
        <f t="shared" si="2"/>
        <v>25760</v>
      </c>
    </row>
    <row r="48" spans="1:13" ht="12.75">
      <c r="A48" s="186">
        <v>33</v>
      </c>
      <c r="B48" s="210" t="s">
        <v>52</v>
      </c>
      <c r="C48" s="51" t="s">
        <v>76</v>
      </c>
      <c r="D48" s="52" t="s">
        <v>63</v>
      </c>
      <c r="E48" s="52">
        <v>5</v>
      </c>
      <c r="F48" s="53">
        <v>7000</v>
      </c>
      <c r="G48" s="53">
        <f t="shared" si="5"/>
        <v>637000</v>
      </c>
      <c r="H48" s="73">
        <f>GRAFIKAS!B7</f>
        <v>6440</v>
      </c>
      <c r="I48" s="171">
        <v>0.04726598702502317</v>
      </c>
      <c r="J48" s="87" t="e">
        <f>#REF!</f>
        <v>#REF!</v>
      </c>
      <c r="K48" s="195">
        <f t="shared" si="1"/>
        <v>6087.8591288229845</v>
      </c>
      <c r="M48" s="73">
        <f t="shared" si="2"/>
        <v>32200</v>
      </c>
    </row>
    <row r="49" spans="1:13" ht="12.75">
      <c r="A49" s="186">
        <v>34</v>
      </c>
      <c r="B49" s="211" t="s">
        <v>52</v>
      </c>
      <c r="C49" s="51" t="s">
        <v>62</v>
      </c>
      <c r="D49" s="52" t="s">
        <v>63</v>
      </c>
      <c r="E49" s="52">
        <v>3</v>
      </c>
      <c r="F49" s="53">
        <v>6000</v>
      </c>
      <c r="G49" s="53">
        <f t="shared" si="5"/>
        <v>546000</v>
      </c>
      <c r="H49" s="73">
        <f>GRAFIKAS!B7</f>
        <v>6440</v>
      </c>
      <c r="I49" s="171">
        <v>0.04726598702502317</v>
      </c>
      <c r="J49" s="54" t="e">
        <f>#REF!</f>
        <v>#REF!</v>
      </c>
      <c r="K49" s="196">
        <f t="shared" si="1"/>
        <v>6087.8591288229845</v>
      </c>
      <c r="M49" s="73">
        <f t="shared" si="2"/>
        <v>19320</v>
      </c>
    </row>
    <row r="50" spans="1:13" ht="12.75">
      <c r="A50" s="187">
        <v>35</v>
      </c>
      <c r="B50" s="212" t="s">
        <v>52</v>
      </c>
      <c r="C50" s="55" t="s">
        <v>68</v>
      </c>
      <c r="D50" s="56" t="s">
        <v>67</v>
      </c>
      <c r="E50" s="56">
        <v>8</v>
      </c>
      <c r="F50" s="57">
        <v>6000</v>
      </c>
      <c r="G50" s="57">
        <f t="shared" si="5"/>
        <v>546000</v>
      </c>
      <c r="H50" s="74">
        <f>GRAFIKAS!B7</f>
        <v>6440</v>
      </c>
      <c r="I50" s="172">
        <v>0.04726598702502317</v>
      </c>
      <c r="J50" s="58" t="e">
        <f>#REF!</f>
        <v>#REF!</v>
      </c>
      <c r="K50" s="197">
        <f t="shared" si="1"/>
        <v>6087.8591288229845</v>
      </c>
      <c r="M50" s="74">
        <f t="shared" si="2"/>
        <v>51520</v>
      </c>
    </row>
    <row r="51" spans="1:13" ht="12.75">
      <c r="A51" s="187">
        <v>36</v>
      </c>
      <c r="B51" s="212" t="s">
        <v>51</v>
      </c>
      <c r="C51" s="55" t="s">
        <v>69</v>
      </c>
      <c r="D51" s="56" t="s">
        <v>67</v>
      </c>
      <c r="E51" s="56">
        <v>6</v>
      </c>
      <c r="F51" s="57">
        <v>9000</v>
      </c>
      <c r="G51" s="57">
        <f t="shared" si="5"/>
        <v>819000</v>
      </c>
      <c r="H51" s="74">
        <f>GRAFIKAS!B7</f>
        <v>6440</v>
      </c>
      <c r="I51" s="172">
        <v>0.04726598702502317</v>
      </c>
      <c r="J51" s="58" t="e">
        <f>#REF!</f>
        <v>#REF!</v>
      </c>
      <c r="K51" s="197">
        <f t="shared" si="1"/>
        <v>6087.8591288229845</v>
      </c>
      <c r="M51" s="74">
        <f t="shared" si="2"/>
        <v>38640</v>
      </c>
    </row>
    <row r="52" spans="1:13" ht="12.75">
      <c r="A52" s="188">
        <v>37</v>
      </c>
      <c r="B52" s="213" t="s">
        <v>52</v>
      </c>
      <c r="C52" s="59" t="s">
        <v>73</v>
      </c>
      <c r="D52" s="60" t="s">
        <v>74</v>
      </c>
      <c r="E52" s="60">
        <v>5</v>
      </c>
      <c r="F52" s="61">
        <v>7000</v>
      </c>
      <c r="G52" s="61">
        <f t="shared" si="5"/>
        <v>637000</v>
      </c>
      <c r="H52" s="75">
        <f>GRAFIKAS!B7</f>
        <v>6440</v>
      </c>
      <c r="I52" s="173">
        <v>0.0385773864689527</v>
      </c>
      <c r="J52" s="62" t="e">
        <f>#REF!</f>
        <v>#REF!</v>
      </c>
      <c r="K52" s="198">
        <f t="shared" si="1"/>
        <v>4968.767377201108</v>
      </c>
      <c r="M52" s="75">
        <f t="shared" si="2"/>
        <v>32200</v>
      </c>
    </row>
    <row r="53" spans="1:13" ht="12.75">
      <c r="A53" s="188">
        <v>38</v>
      </c>
      <c r="B53" s="213" t="s">
        <v>52</v>
      </c>
      <c r="C53" s="59" t="s">
        <v>78</v>
      </c>
      <c r="D53" s="60" t="s">
        <v>79</v>
      </c>
      <c r="E53" s="60">
        <v>5</v>
      </c>
      <c r="F53" s="61">
        <v>7000</v>
      </c>
      <c r="G53" s="61">
        <f t="shared" si="5"/>
        <v>637000</v>
      </c>
      <c r="H53" s="75">
        <f>GRAFIKAS!B7</f>
        <v>6440</v>
      </c>
      <c r="I53" s="173">
        <v>0.0385773864689527</v>
      </c>
      <c r="J53" s="82" t="e">
        <f>#REF!</f>
        <v>#REF!</v>
      </c>
      <c r="K53" s="199">
        <f t="shared" si="1"/>
        <v>4968.767377201108</v>
      </c>
      <c r="M53" s="75">
        <f t="shared" si="2"/>
        <v>32200</v>
      </c>
    </row>
    <row r="54" spans="4:13" ht="12">
      <c r="D54" s="124" t="s">
        <v>48</v>
      </c>
      <c r="E54" s="12">
        <f>SUM(E16:E53)</f>
        <v>257</v>
      </c>
      <c r="F54" s="40">
        <f>SUM(F16:F53)</f>
        <v>377000</v>
      </c>
      <c r="G54" s="40">
        <f>SUM(G16:G53)</f>
        <v>34307000</v>
      </c>
      <c r="H54" s="76">
        <f>SUM(H16:H53)</f>
        <v>244720</v>
      </c>
      <c r="I54" s="129" t="s">
        <v>80</v>
      </c>
      <c r="J54" s="114" t="e">
        <f>SUM(J16:J53)</f>
        <v>#REF!</v>
      </c>
      <c r="K54" s="128">
        <f>SUM(K16:K53)</f>
        <v>241037.44207599584</v>
      </c>
      <c r="M54" s="76">
        <f>SUM(M16:M53)</f>
        <v>1655080</v>
      </c>
    </row>
    <row r="55" spans="2:12" ht="12">
      <c r="B55" s="138" t="s">
        <v>137</v>
      </c>
      <c r="E55" s="28"/>
      <c r="F55" s="29"/>
      <c r="G55" s="29"/>
      <c r="H55" s="28"/>
      <c r="I55" s="129" t="s">
        <v>81</v>
      </c>
      <c r="J55" s="115">
        <v>50</v>
      </c>
      <c r="K55" s="115">
        <v>0</v>
      </c>
      <c r="L55" s="156" t="s">
        <v>28</v>
      </c>
    </row>
    <row r="56" spans="4:13" ht="12">
      <c r="D56" s="64"/>
      <c r="E56" s="28"/>
      <c r="F56" s="29"/>
      <c r="G56" s="29"/>
      <c r="H56" s="28"/>
      <c r="I56" s="130" t="s">
        <v>126</v>
      </c>
      <c r="J56" s="114" t="e">
        <f>SUM(J16:J53)*(1-(J55/100))</f>
        <v>#REF!</v>
      </c>
      <c r="K56" s="128"/>
      <c r="L56" s="219"/>
      <c r="M56" s="220"/>
    </row>
    <row r="57" spans="2:11" ht="12">
      <c r="B57" s="88" t="s">
        <v>104</v>
      </c>
      <c r="I57" s="130" t="s">
        <v>94</v>
      </c>
      <c r="J57" s="114" t="e">
        <f>SUM(J56*21%)</f>
        <v>#REF!</v>
      </c>
      <c r="K57" s="128">
        <f>SUM(K56*21%)</f>
        <v>0</v>
      </c>
    </row>
    <row r="58" spans="2:11" ht="12.75">
      <c r="B58" s="89" t="s">
        <v>105</v>
      </c>
      <c r="C58" s="36">
        <f>SUM(H54)</f>
        <v>244720</v>
      </c>
      <c r="D58" s="101"/>
      <c r="F58" s="4"/>
      <c r="G58" s="4"/>
      <c r="H58" s="12"/>
      <c r="I58" s="130" t="s">
        <v>44</v>
      </c>
      <c r="J58" s="114" t="e">
        <f>J56+J57</f>
        <v>#REF!</v>
      </c>
      <c r="K58" s="128">
        <f>K56+K57</f>
        <v>0</v>
      </c>
    </row>
    <row r="59" spans="2:8" ht="12">
      <c r="B59" s="90" t="s">
        <v>106</v>
      </c>
      <c r="C59" s="91">
        <f>SUM(E16:E53)</f>
        <v>257</v>
      </c>
      <c r="D59" s="65"/>
      <c r="F59" s="4"/>
      <c r="G59" s="4"/>
      <c r="H59" s="5"/>
    </row>
    <row r="60" spans="2:8" ht="12">
      <c r="B60" s="90" t="s">
        <v>107</v>
      </c>
      <c r="C60" s="3">
        <v>38</v>
      </c>
      <c r="D60" s="66"/>
      <c r="F60" s="4"/>
      <c r="G60" s="4"/>
      <c r="H60" s="5"/>
    </row>
    <row r="61" spans="2:4" ht="12">
      <c r="B61" s="92" t="s">
        <v>108</v>
      </c>
      <c r="C61" s="37">
        <f>SUM(F16:F53)</f>
        <v>377000</v>
      </c>
      <c r="D61" s="67"/>
    </row>
    <row r="62" spans="1:11" ht="12">
      <c r="A62" s="157"/>
      <c r="B62" s="93" t="s">
        <v>147</v>
      </c>
      <c r="C62" s="38">
        <f>C61*C7</f>
        <v>34307000</v>
      </c>
      <c r="G62" s="125" t="s">
        <v>120</v>
      </c>
      <c r="H62" s="154"/>
      <c r="I62" s="140"/>
      <c r="J62" s="140"/>
      <c r="K62" s="140"/>
    </row>
    <row r="63" spans="2:8" ht="12">
      <c r="B63" s="90" t="s">
        <v>136</v>
      </c>
      <c r="C63" s="94">
        <f>K56/(C62*0.75/1000)</f>
        <v>0</v>
      </c>
      <c r="H63" s="139" t="s">
        <v>121</v>
      </c>
    </row>
    <row r="64" spans="2:3" ht="12">
      <c r="B64" s="89" t="s">
        <v>109</v>
      </c>
      <c r="C64" s="131">
        <f>K56</f>
        <v>0</v>
      </c>
    </row>
  </sheetData>
  <sheetProtection/>
  <mergeCells count="2">
    <mergeCell ref="A14:K14"/>
    <mergeCell ref="L56:M56"/>
  </mergeCells>
  <hyperlinks>
    <hyperlink ref="B16" location="GRAFIKAS!A1" display="AKROPOLIS, Hyper Maxima XXX"/>
    <hyperlink ref="B17" location="GRAFIKAS!A1" display="MAXIMA XXX (dirba visą parą)"/>
    <hyperlink ref="B19" location="GRAFIKAS!A1" display="BIG, MAXIMA XX"/>
    <hyperlink ref="B20" location="GRAFIKAS!A1" display="MAXIMA XX"/>
    <hyperlink ref="B21" location="GRAFIKAS!A1" display="MAXIMA XXX"/>
    <hyperlink ref="B32" location="GRAFIKAS!A1" display="MAXIMA XXX"/>
    <hyperlink ref="B33" location="GRAFIKAS!A1" display="MAXIMA XX"/>
    <hyperlink ref="B30" location="GRAFIKAS!A1" display="Hyper MAXIMA XXX"/>
    <hyperlink ref="B22" location="GRAFIKAS!A1" display="MAXIMA bazė XXX"/>
    <hyperlink ref="B35" location="GRAFIKAS!A1" display="MAXIMA XX, Molas"/>
    <hyperlink ref="B46" location="GRAFIKAS!A1" display="MAXIMA XX"/>
    <hyperlink ref="B44" location="GRAFIKAS!A1" display="MAXIMA XX"/>
    <hyperlink ref="B50" location="GRAFIKAS!A1" display="MAXIMA XX"/>
    <hyperlink ref="B51" location="GRAFIKAS!A1" display="MAXIMA XXX"/>
    <hyperlink ref="B47" location="GRAFIKAS!A1" display="MAXIMA XX"/>
    <hyperlink ref="B29" location="GRAFIKAS!A1" display="AKROPOLIS, Hyper Maxima XXX"/>
    <hyperlink ref="B52" location="GRAFIKAS!A1" display="MAXIMA XX"/>
    <hyperlink ref="B49" location="GRAFIKAS!A1" display="MAXIMA XX"/>
    <hyperlink ref="B45" location="GRAFIKAS!A1" display="MAXIMA XX"/>
    <hyperlink ref="B53" location="GRAFIKAS!A1" display="MAXIMA XX"/>
    <hyperlink ref="B34" location="GRAFIKAS!A1" display="MAXIMA XX"/>
    <hyperlink ref="B48" location="GRAFIKAS!A1" display="MAXIMA XX"/>
    <hyperlink ref="B43" location="GRAFIKAS!A1" display="AKROPOLIS, Hyper Maxima XXX "/>
    <hyperlink ref="B39" location="GRAFIKAS!A1" display="AKROPOLIS, Hyper Maxima XXX"/>
    <hyperlink ref="B40" location="GRAFIKAS!A1" display="Maxima XXX, BANGINIS "/>
    <hyperlink ref="B41" location="GRAFIKAS!A1" display="Maxima XXX, BIG2 "/>
    <hyperlink ref="B36" location="GRAFIKAS!A1" display="MAXIMA XXX "/>
    <hyperlink ref="B25" location="GRAFIKAS!A1" display="MAXIMA XX"/>
    <hyperlink ref="B26" location="GRAFIKAS!A1" display="MAXIMA XX"/>
    <hyperlink ref="B27" location="GRAFIKAS!A1" display="MAXIMA XX"/>
    <hyperlink ref="B28" location="GRAFIKAS!A1" display="MAXIMA XX"/>
    <hyperlink ref="K12" r:id="rId1" display="www.retail-media.lt"/>
    <hyperlink ref="B24" location="GRAFIKAS!A1" display="MAXIMA XX"/>
    <hyperlink ref="B42" location="GRAFIKAS!A1" display="Maxima XX"/>
    <hyperlink ref="C38" location="GRAFIKAS!A1" display="MAXIMA XXX (dirba visą parą)"/>
    <hyperlink ref="B23" location="GRAFIKAS!A1" display="Maxima XX (Naujas)"/>
    <hyperlink ref="B38" location="GRAFIKAS!A1" display="MAXIMA XX"/>
    <hyperlink ref="B37" location="GRAFIKAS!A1" display="MAXIMA XX"/>
  </hyperlinks>
  <printOptions/>
  <pageMargins left="0.2362204724409449" right="0.2362204724409449" top="0.15748031496062992" bottom="0.15748031496062992" header="0.11811023622047245" footer="0.11811023622047245"/>
  <pageSetup fitToHeight="1" fitToWidth="1" horizontalDpi="300" verticalDpi="300" orientation="landscape" paperSize="9" scale="70" r:id="rId3"/>
  <ignoredErrors>
    <ignoredError sqref="J39:J53 J19:J22 J32:J36 J16:J17 J24:J2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DY33"/>
  <sheetViews>
    <sheetView showGridLines="0" zoomScale="70" zoomScaleNormal="70" zoomScalePageLayoutView="0" workbookViewId="0" topLeftCell="A1">
      <pane xSplit="7" topLeftCell="H1" activePane="topRight" state="frozen"/>
      <selection pane="topLeft" activeCell="A1" sqref="A1"/>
      <selection pane="topRight" activeCell="W33" sqref="W33"/>
    </sheetView>
  </sheetViews>
  <sheetFormatPr defaultColWidth="9.140625" defaultRowHeight="12.75"/>
  <cols>
    <col min="1" max="1" width="15.421875" style="6" customWidth="1"/>
    <col min="2" max="2" width="15.28125" style="6" customWidth="1"/>
    <col min="3" max="3" width="7.140625" style="6" customWidth="1"/>
    <col min="4" max="4" width="14.8515625" style="6" customWidth="1"/>
    <col min="5" max="5" width="7.421875" style="6" customWidth="1"/>
    <col min="6" max="6" width="14.28125" style="6" customWidth="1"/>
    <col min="7" max="7" width="5.8515625" style="6" customWidth="1"/>
    <col min="8" max="102" width="3.28125" style="6" customWidth="1"/>
    <col min="103" max="127" width="3.28125" style="6" hidden="1" customWidth="1"/>
    <col min="128" max="128" width="3.57421875" style="6" hidden="1" customWidth="1"/>
    <col min="129" max="129" width="2.8515625" style="6" hidden="1" customWidth="1"/>
    <col min="130" max="16384" width="9.140625" style="6" customWidth="1"/>
  </cols>
  <sheetData>
    <row r="1" spans="1:102" ht="12">
      <c r="A1" s="132" t="s">
        <v>35</v>
      </c>
      <c r="CX1" s="6">
        <f>CU:DY</f>
        <v>0</v>
      </c>
    </row>
    <row r="3" spans="1:4" ht="12">
      <c r="A3" s="222" t="s">
        <v>133</v>
      </c>
      <c r="B3" s="222"/>
      <c r="C3" s="222"/>
      <c r="D3" s="222"/>
    </row>
    <row r="5" spans="1:4" ht="12">
      <c r="A5" s="7" t="s">
        <v>30</v>
      </c>
      <c r="B5" s="8">
        <f>SUM!C8</f>
        <v>20</v>
      </c>
      <c r="D5" s="9" t="s">
        <v>27</v>
      </c>
    </row>
    <row r="6" spans="1:4" ht="12">
      <c r="A6" s="7" t="s">
        <v>32</v>
      </c>
      <c r="B6" s="7">
        <v>0</v>
      </c>
      <c r="D6" s="7" t="s">
        <v>28</v>
      </c>
    </row>
    <row r="7" spans="1:4" ht="12">
      <c r="A7" s="9" t="s">
        <v>33</v>
      </c>
      <c r="B7" s="175">
        <f>SUM(B12:B27,D12:D27)</f>
        <v>6440</v>
      </c>
      <c r="D7" s="176" t="s">
        <v>134</v>
      </c>
    </row>
    <row r="9" spans="7:129" ht="12.75" customHeight="1">
      <c r="G9" s="17"/>
      <c r="H9" s="221" t="s">
        <v>149</v>
      </c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31" t="s">
        <v>150</v>
      </c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1" t="s">
        <v>151</v>
      </c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</row>
    <row r="10" spans="1:129" ht="12">
      <c r="A10" s="10"/>
      <c r="B10" s="15" t="s">
        <v>20</v>
      </c>
      <c r="C10" s="15" t="s">
        <v>21</v>
      </c>
      <c r="D10" s="15" t="s">
        <v>22</v>
      </c>
      <c r="E10" s="15" t="s">
        <v>21</v>
      </c>
      <c r="F10" s="15" t="s">
        <v>31</v>
      </c>
      <c r="G10" s="16" t="s">
        <v>23</v>
      </c>
      <c r="H10" s="18"/>
      <c r="I10" s="18">
        <v>1</v>
      </c>
      <c r="J10" s="18">
        <v>2</v>
      </c>
      <c r="K10" s="18">
        <v>3</v>
      </c>
      <c r="L10" s="18">
        <v>4</v>
      </c>
      <c r="M10" s="18">
        <v>5</v>
      </c>
      <c r="N10" s="18">
        <v>6</v>
      </c>
      <c r="O10" s="18">
        <v>7</v>
      </c>
      <c r="P10" s="18">
        <v>8</v>
      </c>
      <c r="Q10" s="18">
        <v>9</v>
      </c>
      <c r="R10" s="18">
        <v>10</v>
      </c>
      <c r="S10" s="18">
        <v>11</v>
      </c>
      <c r="T10" s="18">
        <v>12</v>
      </c>
      <c r="U10" s="18">
        <v>13</v>
      </c>
      <c r="V10" s="18">
        <v>14</v>
      </c>
      <c r="W10" s="18">
        <v>15</v>
      </c>
      <c r="X10" s="18">
        <v>16</v>
      </c>
      <c r="Y10" s="18">
        <v>17</v>
      </c>
      <c r="Z10" s="18">
        <v>18</v>
      </c>
      <c r="AA10" s="18">
        <v>19</v>
      </c>
      <c r="AB10" s="18">
        <v>20</v>
      </c>
      <c r="AC10" s="18">
        <v>21</v>
      </c>
      <c r="AD10" s="18">
        <v>22</v>
      </c>
      <c r="AE10" s="18">
        <v>23</v>
      </c>
      <c r="AF10" s="18">
        <v>24</v>
      </c>
      <c r="AG10" s="18">
        <v>25</v>
      </c>
      <c r="AH10" s="18">
        <v>26</v>
      </c>
      <c r="AI10" s="18">
        <v>27</v>
      </c>
      <c r="AJ10" s="18">
        <v>28</v>
      </c>
      <c r="AK10" s="18">
        <v>29</v>
      </c>
      <c r="AL10" s="20">
        <v>30</v>
      </c>
      <c r="AM10" s="18">
        <v>31</v>
      </c>
      <c r="AN10" s="18">
        <v>1</v>
      </c>
      <c r="AO10" s="18">
        <v>2</v>
      </c>
      <c r="AP10" s="18">
        <v>3</v>
      </c>
      <c r="AQ10" s="18">
        <v>4</v>
      </c>
      <c r="AR10" s="18">
        <v>5</v>
      </c>
      <c r="AS10" s="18">
        <v>6</v>
      </c>
      <c r="AT10" s="18">
        <v>7</v>
      </c>
      <c r="AU10" s="18">
        <v>8</v>
      </c>
      <c r="AV10" s="18">
        <v>9</v>
      </c>
      <c r="AW10" s="18">
        <v>10</v>
      </c>
      <c r="AX10" s="18">
        <v>11</v>
      </c>
      <c r="AY10" s="18">
        <v>12</v>
      </c>
      <c r="AZ10" s="18">
        <v>13</v>
      </c>
      <c r="BA10" s="18">
        <v>14</v>
      </c>
      <c r="BB10" s="18">
        <v>15</v>
      </c>
      <c r="BC10" s="18">
        <v>16</v>
      </c>
      <c r="BD10" s="18">
        <v>17</v>
      </c>
      <c r="BE10" s="18">
        <v>18</v>
      </c>
      <c r="BF10" s="18">
        <v>19</v>
      </c>
      <c r="BG10" s="18">
        <v>20</v>
      </c>
      <c r="BH10" s="18">
        <v>21</v>
      </c>
      <c r="BI10" s="18">
        <v>22</v>
      </c>
      <c r="BJ10" s="18">
        <v>23</v>
      </c>
      <c r="BK10" s="18">
        <v>24</v>
      </c>
      <c r="BL10" s="18">
        <v>25</v>
      </c>
      <c r="BM10" s="18">
        <v>26</v>
      </c>
      <c r="BN10" s="18">
        <v>27</v>
      </c>
      <c r="BO10" s="18">
        <v>28</v>
      </c>
      <c r="BP10" s="18">
        <v>29</v>
      </c>
      <c r="BQ10" s="20">
        <v>30</v>
      </c>
      <c r="BR10" s="18">
        <v>1</v>
      </c>
      <c r="BS10" s="18">
        <v>2</v>
      </c>
      <c r="BT10" s="18">
        <v>3</v>
      </c>
      <c r="BU10" s="18">
        <v>4</v>
      </c>
      <c r="BV10" s="18">
        <v>5</v>
      </c>
      <c r="BW10" s="18">
        <v>6</v>
      </c>
      <c r="BX10" s="18">
        <v>7</v>
      </c>
      <c r="BY10" s="18">
        <v>8</v>
      </c>
      <c r="BZ10" s="18">
        <v>9</v>
      </c>
      <c r="CA10" s="18">
        <v>10</v>
      </c>
      <c r="CB10" s="18">
        <v>11</v>
      </c>
      <c r="CC10" s="18">
        <v>12</v>
      </c>
      <c r="CD10" s="18">
        <v>13</v>
      </c>
      <c r="CE10" s="18">
        <v>14</v>
      </c>
      <c r="CF10" s="18">
        <v>15</v>
      </c>
      <c r="CG10" s="18">
        <v>16</v>
      </c>
      <c r="CH10" s="18">
        <v>17</v>
      </c>
      <c r="CI10" s="18">
        <v>18</v>
      </c>
      <c r="CJ10" s="18">
        <v>19</v>
      </c>
      <c r="CK10" s="18">
        <v>20</v>
      </c>
      <c r="CL10" s="18">
        <v>21</v>
      </c>
      <c r="CM10" s="18">
        <v>22</v>
      </c>
      <c r="CN10" s="18">
        <v>23</v>
      </c>
      <c r="CO10" s="18">
        <v>24</v>
      </c>
      <c r="CP10" s="18">
        <v>25</v>
      </c>
      <c r="CQ10" s="18">
        <v>26</v>
      </c>
      <c r="CR10" s="18">
        <v>27</v>
      </c>
      <c r="CS10" s="18">
        <v>28</v>
      </c>
      <c r="CT10" s="18">
        <v>29</v>
      </c>
      <c r="CU10" s="20">
        <v>30</v>
      </c>
      <c r="CV10" s="18">
        <v>31</v>
      </c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</row>
    <row r="11" spans="1:129" ht="12">
      <c r="A11" s="15" t="s">
        <v>29</v>
      </c>
      <c r="B11" s="15" t="s">
        <v>24</v>
      </c>
      <c r="C11" s="15" t="s">
        <v>25</v>
      </c>
      <c r="D11" s="15" t="s">
        <v>24</v>
      </c>
      <c r="E11" s="15" t="s">
        <v>25</v>
      </c>
      <c r="F11" s="15" t="s">
        <v>25</v>
      </c>
      <c r="G11" s="15" t="s">
        <v>26</v>
      </c>
      <c r="H11" s="20"/>
      <c r="I11" s="19" t="s">
        <v>1</v>
      </c>
      <c r="J11" s="19" t="s">
        <v>2</v>
      </c>
      <c r="K11" s="20" t="s">
        <v>3</v>
      </c>
      <c r="L11" s="20" t="s">
        <v>0</v>
      </c>
      <c r="M11" s="20" t="s">
        <v>5</v>
      </c>
      <c r="N11" s="20" t="s">
        <v>4</v>
      </c>
      <c r="O11" s="20" t="s">
        <v>0</v>
      </c>
      <c r="P11" s="19" t="s">
        <v>1</v>
      </c>
      <c r="Q11" s="19" t="s">
        <v>2</v>
      </c>
      <c r="R11" s="20" t="s">
        <v>3</v>
      </c>
      <c r="S11" s="20" t="s">
        <v>0</v>
      </c>
      <c r="T11" s="20" t="s">
        <v>5</v>
      </c>
      <c r="U11" s="20" t="s">
        <v>4</v>
      </c>
      <c r="V11" s="20" t="s">
        <v>0</v>
      </c>
      <c r="W11" s="19" t="s">
        <v>1</v>
      </c>
      <c r="X11" s="19" t="s">
        <v>2</v>
      </c>
      <c r="Y11" s="20" t="s">
        <v>3</v>
      </c>
      <c r="Z11" s="20" t="s">
        <v>0</v>
      </c>
      <c r="AA11" s="20" t="s">
        <v>5</v>
      </c>
      <c r="AB11" s="20" t="s">
        <v>4</v>
      </c>
      <c r="AC11" s="20" t="s">
        <v>0</v>
      </c>
      <c r="AD11" s="19" t="s">
        <v>1</v>
      </c>
      <c r="AE11" s="19" t="s">
        <v>2</v>
      </c>
      <c r="AF11" s="20" t="s">
        <v>3</v>
      </c>
      <c r="AG11" s="20" t="s">
        <v>0</v>
      </c>
      <c r="AH11" s="20" t="s">
        <v>5</v>
      </c>
      <c r="AI11" s="20" t="s">
        <v>4</v>
      </c>
      <c r="AJ11" s="20" t="s">
        <v>0</v>
      </c>
      <c r="AK11" s="19" t="s">
        <v>1</v>
      </c>
      <c r="AL11" s="19" t="s">
        <v>2</v>
      </c>
      <c r="AM11" s="20" t="s">
        <v>3</v>
      </c>
      <c r="AN11" s="20" t="s">
        <v>0</v>
      </c>
      <c r="AO11" s="20" t="s">
        <v>5</v>
      </c>
      <c r="AP11" s="20" t="s">
        <v>4</v>
      </c>
      <c r="AQ11" s="20" t="s">
        <v>0</v>
      </c>
      <c r="AR11" s="19" t="s">
        <v>1</v>
      </c>
      <c r="AS11" s="19" t="s">
        <v>2</v>
      </c>
      <c r="AT11" s="20" t="s">
        <v>3</v>
      </c>
      <c r="AU11" s="20" t="s">
        <v>0</v>
      </c>
      <c r="AV11" s="20" t="s">
        <v>5</v>
      </c>
      <c r="AW11" s="20" t="s">
        <v>4</v>
      </c>
      <c r="AX11" s="20" t="s">
        <v>0</v>
      </c>
      <c r="AY11" s="19" t="s">
        <v>1</v>
      </c>
      <c r="AZ11" s="19" t="s">
        <v>2</v>
      </c>
      <c r="BA11" s="20" t="s">
        <v>3</v>
      </c>
      <c r="BB11" s="20" t="s">
        <v>0</v>
      </c>
      <c r="BC11" s="20" t="s">
        <v>5</v>
      </c>
      <c r="BD11" s="20" t="s">
        <v>4</v>
      </c>
      <c r="BE11" s="20" t="s">
        <v>0</v>
      </c>
      <c r="BF11" s="19" t="s">
        <v>1</v>
      </c>
      <c r="BG11" s="19" t="s">
        <v>2</v>
      </c>
      <c r="BH11" s="20" t="s">
        <v>3</v>
      </c>
      <c r="BI11" s="20" t="s">
        <v>0</v>
      </c>
      <c r="BJ11" s="20" t="s">
        <v>5</v>
      </c>
      <c r="BK11" s="20" t="s">
        <v>4</v>
      </c>
      <c r="BL11" s="20" t="s">
        <v>0</v>
      </c>
      <c r="BM11" s="19" t="s">
        <v>1</v>
      </c>
      <c r="BN11" s="19" t="s">
        <v>2</v>
      </c>
      <c r="BO11" s="20" t="s">
        <v>3</v>
      </c>
      <c r="BP11" s="20" t="s">
        <v>0</v>
      </c>
      <c r="BQ11" s="20" t="s">
        <v>5</v>
      </c>
      <c r="BR11" s="20" t="s">
        <v>4</v>
      </c>
      <c r="BS11" s="20" t="s">
        <v>0</v>
      </c>
      <c r="BT11" s="19" t="s">
        <v>1</v>
      </c>
      <c r="BU11" s="19" t="s">
        <v>2</v>
      </c>
      <c r="BV11" s="20" t="s">
        <v>3</v>
      </c>
      <c r="BW11" s="20" t="s">
        <v>0</v>
      </c>
      <c r="BX11" s="20" t="s">
        <v>5</v>
      </c>
      <c r="BY11" s="20" t="s">
        <v>4</v>
      </c>
      <c r="BZ11" s="20" t="s">
        <v>0</v>
      </c>
      <c r="CA11" s="19" t="s">
        <v>1</v>
      </c>
      <c r="CB11" s="19" t="s">
        <v>2</v>
      </c>
      <c r="CC11" s="20" t="s">
        <v>3</v>
      </c>
      <c r="CD11" s="20" t="s">
        <v>0</v>
      </c>
      <c r="CE11" s="20" t="s">
        <v>5</v>
      </c>
      <c r="CF11" s="20" t="s">
        <v>4</v>
      </c>
      <c r="CG11" s="20" t="s">
        <v>0</v>
      </c>
      <c r="CH11" s="19" t="s">
        <v>1</v>
      </c>
      <c r="CI11" s="19" t="s">
        <v>2</v>
      </c>
      <c r="CJ11" s="20" t="s">
        <v>3</v>
      </c>
      <c r="CK11" s="20" t="s">
        <v>0</v>
      </c>
      <c r="CL11" s="20" t="s">
        <v>5</v>
      </c>
      <c r="CM11" s="20" t="s">
        <v>4</v>
      </c>
      <c r="CN11" s="20" t="s">
        <v>0</v>
      </c>
      <c r="CO11" s="19" t="s">
        <v>1</v>
      </c>
      <c r="CP11" s="19" t="s">
        <v>2</v>
      </c>
      <c r="CQ11" s="20" t="s">
        <v>3</v>
      </c>
      <c r="CR11" s="20" t="s">
        <v>0</v>
      </c>
      <c r="CS11" s="20" t="s">
        <v>5</v>
      </c>
      <c r="CT11" s="20" t="s">
        <v>4</v>
      </c>
      <c r="CU11" s="20" t="s">
        <v>0</v>
      </c>
      <c r="CV11" s="19" t="s">
        <v>1</v>
      </c>
      <c r="CW11" s="19"/>
      <c r="CX11" s="20"/>
      <c r="CY11" s="20"/>
      <c r="CZ11" s="20"/>
      <c r="DA11" s="20"/>
      <c r="DB11" s="20"/>
      <c r="DC11" s="19"/>
      <c r="DD11" s="19"/>
      <c r="DE11" s="20"/>
      <c r="DF11" s="20"/>
      <c r="DG11" s="20"/>
      <c r="DH11" s="20"/>
      <c r="DI11" s="20"/>
      <c r="DJ11" s="19"/>
      <c r="DK11" s="19"/>
      <c r="DL11" s="20"/>
      <c r="DM11" s="20"/>
      <c r="DN11" s="20"/>
      <c r="DO11" s="20"/>
      <c r="DP11" s="20"/>
      <c r="DQ11" s="19"/>
      <c r="DR11" s="19"/>
      <c r="DS11" s="20"/>
      <c r="DT11" s="20"/>
      <c r="DU11" s="20"/>
      <c r="DV11" s="20"/>
      <c r="DW11" s="20"/>
      <c r="DX11" s="19"/>
      <c r="DY11" s="19"/>
    </row>
    <row r="12" spans="1:129" ht="12">
      <c r="A12" s="13" t="s">
        <v>6</v>
      </c>
      <c r="B12" s="77">
        <f aca="true" t="shared" si="0" ref="B12:B27">SUM(H12:L12,O12:S12,V12:Z12,AC12:AG12,AJ12:AN12,AQ12:AU12,AX12:BB12,BE12:BI12,BL12:BP12,BS12:BW12,BZ12:CD12,CG12:CK12,CN12:CR12,CU12:CY12,DB12:DF12,DI12:DM12,DP12:DT12,DW12:DY12)</f>
        <v>330</v>
      </c>
      <c r="C12" s="78">
        <f>$F$12*B12*B5</f>
        <v>792</v>
      </c>
      <c r="D12" s="77">
        <f aca="true" t="shared" si="1" ref="D12:D26">SUM(M12:N12,T12:U12,AA12:AB12,AH12:AI12,AO12:AP12,AV12:AW12,BC12:BD12,BJ12:BK12,BQ12:BR12,BX12:BY12,CE12:CF12,CL12:CM12,CS12:CT12,CZ12:DA12,DG12:DH12,DN12:DO12,DU12:DV12)</f>
        <v>130</v>
      </c>
      <c r="E12" s="78">
        <f>$F$12*D12*B5</f>
        <v>312</v>
      </c>
      <c r="F12" s="225">
        <v>0.12</v>
      </c>
      <c r="G12" s="14">
        <f aca="true" t="shared" si="2" ref="G12:G27">C12+E12</f>
        <v>1104</v>
      </c>
      <c r="H12" s="155"/>
      <c r="I12" s="155">
        <v>5</v>
      </c>
      <c r="J12" s="155">
        <v>5</v>
      </c>
      <c r="K12" s="155">
        <v>5</v>
      </c>
      <c r="L12" s="155">
        <v>5</v>
      </c>
      <c r="M12" s="30">
        <v>5</v>
      </c>
      <c r="N12" s="30">
        <v>5</v>
      </c>
      <c r="O12" s="155">
        <v>5</v>
      </c>
      <c r="P12" s="155">
        <v>5</v>
      </c>
      <c r="Q12" s="155">
        <v>5</v>
      </c>
      <c r="R12" s="155">
        <v>5</v>
      </c>
      <c r="S12" s="155">
        <v>5</v>
      </c>
      <c r="T12" s="30">
        <v>5</v>
      </c>
      <c r="U12" s="30">
        <v>5</v>
      </c>
      <c r="V12" s="155">
        <v>5</v>
      </c>
      <c r="W12" s="155">
        <v>5</v>
      </c>
      <c r="X12" s="155">
        <v>5</v>
      </c>
      <c r="Y12" s="155">
        <v>5</v>
      </c>
      <c r="Z12" s="155">
        <v>5</v>
      </c>
      <c r="AA12" s="30">
        <v>5</v>
      </c>
      <c r="AB12" s="30">
        <v>5</v>
      </c>
      <c r="AC12" s="155">
        <v>5</v>
      </c>
      <c r="AD12" s="155">
        <v>5</v>
      </c>
      <c r="AE12" s="155">
        <v>5</v>
      </c>
      <c r="AF12" s="155">
        <v>5</v>
      </c>
      <c r="AG12" s="155">
        <v>5</v>
      </c>
      <c r="AH12" s="30">
        <v>5</v>
      </c>
      <c r="AI12" s="30">
        <v>5</v>
      </c>
      <c r="AJ12" s="155">
        <v>5</v>
      </c>
      <c r="AK12" s="155">
        <v>5</v>
      </c>
      <c r="AL12" s="155">
        <v>5</v>
      </c>
      <c r="AM12" s="155">
        <v>5</v>
      </c>
      <c r="AN12" s="155">
        <v>5</v>
      </c>
      <c r="AO12" s="30">
        <v>5</v>
      </c>
      <c r="AP12" s="30">
        <v>5</v>
      </c>
      <c r="AQ12" s="155">
        <v>5</v>
      </c>
      <c r="AR12" s="155">
        <v>5</v>
      </c>
      <c r="AS12" s="155">
        <v>5</v>
      </c>
      <c r="AT12" s="155">
        <v>5</v>
      </c>
      <c r="AU12" s="155">
        <v>5</v>
      </c>
      <c r="AV12" s="30">
        <v>5</v>
      </c>
      <c r="AW12" s="30">
        <v>5</v>
      </c>
      <c r="AX12" s="155">
        <v>5</v>
      </c>
      <c r="AY12" s="155">
        <v>5</v>
      </c>
      <c r="AZ12" s="155">
        <v>5</v>
      </c>
      <c r="BA12" s="155">
        <v>5</v>
      </c>
      <c r="BB12" s="155">
        <v>5</v>
      </c>
      <c r="BC12" s="30">
        <v>5</v>
      </c>
      <c r="BD12" s="30">
        <v>5</v>
      </c>
      <c r="BE12" s="155">
        <v>5</v>
      </c>
      <c r="BF12" s="155">
        <v>5</v>
      </c>
      <c r="BG12" s="155">
        <v>5</v>
      </c>
      <c r="BH12" s="155">
        <v>5</v>
      </c>
      <c r="BI12" s="155">
        <v>5</v>
      </c>
      <c r="BJ12" s="30">
        <v>5</v>
      </c>
      <c r="BK12" s="30">
        <v>5</v>
      </c>
      <c r="BL12" s="155">
        <v>5</v>
      </c>
      <c r="BM12" s="155">
        <v>5</v>
      </c>
      <c r="BN12" s="155">
        <v>5</v>
      </c>
      <c r="BO12" s="155">
        <v>5</v>
      </c>
      <c r="BP12" s="155">
        <v>5</v>
      </c>
      <c r="BQ12" s="30">
        <v>5</v>
      </c>
      <c r="BR12" s="30">
        <v>5</v>
      </c>
      <c r="BS12" s="155">
        <v>5</v>
      </c>
      <c r="BT12" s="155">
        <v>5</v>
      </c>
      <c r="BU12" s="155">
        <v>5</v>
      </c>
      <c r="BV12" s="155">
        <v>5</v>
      </c>
      <c r="BW12" s="155">
        <v>5</v>
      </c>
      <c r="BX12" s="30">
        <v>5</v>
      </c>
      <c r="BY12" s="30">
        <v>5</v>
      </c>
      <c r="BZ12" s="155">
        <v>5</v>
      </c>
      <c r="CA12" s="155">
        <v>5</v>
      </c>
      <c r="CB12" s="155">
        <v>5</v>
      </c>
      <c r="CC12" s="155">
        <v>5</v>
      </c>
      <c r="CD12" s="155">
        <v>5</v>
      </c>
      <c r="CE12" s="30">
        <v>5</v>
      </c>
      <c r="CF12" s="30">
        <v>5</v>
      </c>
      <c r="CG12" s="155">
        <v>5</v>
      </c>
      <c r="CH12" s="155">
        <v>5</v>
      </c>
      <c r="CI12" s="155">
        <v>5</v>
      </c>
      <c r="CJ12" s="155">
        <v>5</v>
      </c>
      <c r="CK12" s="155">
        <v>5</v>
      </c>
      <c r="CL12" s="30">
        <v>5</v>
      </c>
      <c r="CM12" s="30">
        <v>5</v>
      </c>
      <c r="CN12" s="155">
        <v>5</v>
      </c>
      <c r="CO12" s="155">
        <v>5</v>
      </c>
      <c r="CP12" s="155">
        <v>5</v>
      </c>
      <c r="CQ12" s="155">
        <v>5</v>
      </c>
      <c r="CR12" s="155">
        <v>5</v>
      </c>
      <c r="CS12" s="30">
        <v>5</v>
      </c>
      <c r="CT12" s="30">
        <v>5</v>
      </c>
      <c r="CU12" s="155">
        <v>5</v>
      </c>
      <c r="CV12" s="155">
        <v>5</v>
      </c>
      <c r="CW12" s="155"/>
      <c r="CX12" s="155"/>
      <c r="CY12" s="155"/>
      <c r="CZ12" s="30"/>
      <c r="DA12" s="30"/>
      <c r="DB12" s="155"/>
      <c r="DC12" s="155"/>
      <c r="DD12" s="155"/>
      <c r="DE12" s="155"/>
      <c r="DF12" s="155"/>
      <c r="DG12" s="30"/>
      <c r="DH12" s="30"/>
      <c r="DI12" s="155"/>
      <c r="DJ12" s="155"/>
      <c r="DK12" s="155"/>
      <c r="DL12" s="155"/>
      <c r="DM12" s="155"/>
      <c r="DN12" s="30"/>
      <c r="DO12" s="30"/>
      <c r="DP12" s="155"/>
      <c r="DQ12" s="155"/>
      <c r="DR12" s="155"/>
      <c r="DS12" s="155"/>
      <c r="DT12" s="155"/>
      <c r="DU12" s="30"/>
      <c r="DV12" s="30"/>
      <c r="DW12" s="155"/>
      <c r="DX12" s="155"/>
      <c r="DY12" s="155"/>
    </row>
    <row r="13" spans="1:129" ht="12">
      <c r="A13" s="13" t="s">
        <v>7</v>
      </c>
      <c r="B13" s="77">
        <f t="shared" si="0"/>
        <v>330</v>
      </c>
      <c r="C13" s="78">
        <f>$F$12*B13*B5</f>
        <v>792</v>
      </c>
      <c r="D13" s="77">
        <f t="shared" si="1"/>
        <v>130</v>
      </c>
      <c r="E13" s="78">
        <f>$F$12*D13*B5</f>
        <v>312</v>
      </c>
      <c r="F13" s="226"/>
      <c r="G13" s="14">
        <f t="shared" si="2"/>
        <v>1104</v>
      </c>
      <c r="H13" s="155"/>
      <c r="I13" s="155">
        <v>5</v>
      </c>
      <c r="J13" s="155">
        <v>5</v>
      </c>
      <c r="K13" s="155">
        <v>5</v>
      </c>
      <c r="L13" s="155">
        <v>5</v>
      </c>
      <c r="M13" s="30">
        <v>5</v>
      </c>
      <c r="N13" s="30">
        <v>5</v>
      </c>
      <c r="O13" s="155">
        <v>5</v>
      </c>
      <c r="P13" s="155">
        <v>5</v>
      </c>
      <c r="Q13" s="155">
        <v>5</v>
      </c>
      <c r="R13" s="155">
        <v>5</v>
      </c>
      <c r="S13" s="155">
        <v>5</v>
      </c>
      <c r="T13" s="30">
        <v>5</v>
      </c>
      <c r="U13" s="30">
        <v>5</v>
      </c>
      <c r="V13" s="155">
        <v>5</v>
      </c>
      <c r="W13" s="155">
        <v>5</v>
      </c>
      <c r="X13" s="155">
        <v>5</v>
      </c>
      <c r="Y13" s="155">
        <v>5</v>
      </c>
      <c r="Z13" s="155">
        <v>5</v>
      </c>
      <c r="AA13" s="30">
        <v>5</v>
      </c>
      <c r="AB13" s="30">
        <v>5</v>
      </c>
      <c r="AC13" s="155">
        <v>5</v>
      </c>
      <c r="AD13" s="155">
        <v>5</v>
      </c>
      <c r="AE13" s="155">
        <v>5</v>
      </c>
      <c r="AF13" s="155">
        <v>5</v>
      </c>
      <c r="AG13" s="155">
        <v>5</v>
      </c>
      <c r="AH13" s="30">
        <v>5</v>
      </c>
      <c r="AI13" s="30">
        <v>5</v>
      </c>
      <c r="AJ13" s="155">
        <v>5</v>
      </c>
      <c r="AK13" s="155">
        <v>5</v>
      </c>
      <c r="AL13" s="155">
        <v>5</v>
      </c>
      <c r="AM13" s="155">
        <v>5</v>
      </c>
      <c r="AN13" s="155">
        <v>5</v>
      </c>
      <c r="AO13" s="30">
        <v>5</v>
      </c>
      <c r="AP13" s="30">
        <v>5</v>
      </c>
      <c r="AQ13" s="155">
        <v>5</v>
      </c>
      <c r="AR13" s="155">
        <v>5</v>
      </c>
      <c r="AS13" s="155">
        <v>5</v>
      </c>
      <c r="AT13" s="155">
        <v>5</v>
      </c>
      <c r="AU13" s="155">
        <v>5</v>
      </c>
      <c r="AV13" s="30">
        <v>5</v>
      </c>
      <c r="AW13" s="30">
        <v>5</v>
      </c>
      <c r="AX13" s="155">
        <v>5</v>
      </c>
      <c r="AY13" s="155">
        <v>5</v>
      </c>
      <c r="AZ13" s="155">
        <v>5</v>
      </c>
      <c r="BA13" s="155">
        <v>5</v>
      </c>
      <c r="BB13" s="155">
        <v>5</v>
      </c>
      <c r="BC13" s="30">
        <v>5</v>
      </c>
      <c r="BD13" s="30">
        <v>5</v>
      </c>
      <c r="BE13" s="155">
        <v>5</v>
      </c>
      <c r="BF13" s="155">
        <v>5</v>
      </c>
      <c r="BG13" s="155">
        <v>5</v>
      </c>
      <c r="BH13" s="155">
        <v>5</v>
      </c>
      <c r="BI13" s="155">
        <v>5</v>
      </c>
      <c r="BJ13" s="30">
        <v>5</v>
      </c>
      <c r="BK13" s="30">
        <v>5</v>
      </c>
      <c r="BL13" s="155">
        <v>5</v>
      </c>
      <c r="BM13" s="155">
        <v>5</v>
      </c>
      <c r="BN13" s="155">
        <v>5</v>
      </c>
      <c r="BO13" s="155">
        <v>5</v>
      </c>
      <c r="BP13" s="155">
        <v>5</v>
      </c>
      <c r="BQ13" s="30">
        <v>5</v>
      </c>
      <c r="BR13" s="30">
        <v>5</v>
      </c>
      <c r="BS13" s="155">
        <v>5</v>
      </c>
      <c r="BT13" s="155">
        <v>5</v>
      </c>
      <c r="BU13" s="155">
        <v>5</v>
      </c>
      <c r="BV13" s="155">
        <v>5</v>
      </c>
      <c r="BW13" s="155">
        <v>5</v>
      </c>
      <c r="BX13" s="30">
        <v>5</v>
      </c>
      <c r="BY13" s="30">
        <v>5</v>
      </c>
      <c r="BZ13" s="155">
        <v>5</v>
      </c>
      <c r="CA13" s="155">
        <v>5</v>
      </c>
      <c r="CB13" s="155">
        <v>5</v>
      </c>
      <c r="CC13" s="155">
        <v>5</v>
      </c>
      <c r="CD13" s="155">
        <v>5</v>
      </c>
      <c r="CE13" s="30">
        <v>5</v>
      </c>
      <c r="CF13" s="30">
        <v>5</v>
      </c>
      <c r="CG13" s="155">
        <v>5</v>
      </c>
      <c r="CH13" s="155">
        <v>5</v>
      </c>
      <c r="CI13" s="155">
        <v>5</v>
      </c>
      <c r="CJ13" s="155">
        <v>5</v>
      </c>
      <c r="CK13" s="155">
        <v>5</v>
      </c>
      <c r="CL13" s="30">
        <v>5</v>
      </c>
      <c r="CM13" s="30">
        <v>5</v>
      </c>
      <c r="CN13" s="155">
        <v>5</v>
      </c>
      <c r="CO13" s="155">
        <v>5</v>
      </c>
      <c r="CP13" s="155">
        <v>5</v>
      </c>
      <c r="CQ13" s="155">
        <v>5</v>
      </c>
      <c r="CR13" s="155">
        <v>5</v>
      </c>
      <c r="CS13" s="30">
        <v>5</v>
      </c>
      <c r="CT13" s="30">
        <v>5</v>
      </c>
      <c r="CU13" s="155">
        <v>5</v>
      </c>
      <c r="CV13" s="155">
        <v>5</v>
      </c>
      <c r="CW13" s="155"/>
      <c r="CX13" s="155"/>
      <c r="CY13" s="155"/>
      <c r="CZ13" s="30"/>
      <c r="DA13" s="30"/>
      <c r="DB13" s="155"/>
      <c r="DC13" s="155"/>
      <c r="DD13" s="155"/>
      <c r="DE13" s="155"/>
      <c r="DF13" s="155"/>
      <c r="DG13" s="30"/>
      <c r="DH13" s="30"/>
      <c r="DI13" s="155"/>
      <c r="DJ13" s="155"/>
      <c r="DK13" s="155"/>
      <c r="DL13" s="155"/>
      <c r="DM13" s="155"/>
      <c r="DN13" s="30"/>
      <c r="DO13" s="30"/>
      <c r="DP13" s="155"/>
      <c r="DQ13" s="155"/>
      <c r="DR13" s="155"/>
      <c r="DS13" s="155"/>
      <c r="DT13" s="155"/>
      <c r="DU13" s="30"/>
      <c r="DV13" s="30"/>
      <c r="DW13" s="155"/>
      <c r="DX13" s="155"/>
      <c r="DY13" s="155"/>
    </row>
    <row r="14" spans="1:129" ht="12">
      <c r="A14" s="31" t="s">
        <v>8</v>
      </c>
      <c r="B14" s="30">
        <f t="shared" si="0"/>
        <v>330</v>
      </c>
      <c r="C14" s="79">
        <f>$F$14*B14*B5</f>
        <v>1188</v>
      </c>
      <c r="D14" s="30">
        <f t="shared" si="1"/>
        <v>130</v>
      </c>
      <c r="E14" s="79">
        <f>$F$14*D14*B5</f>
        <v>468</v>
      </c>
      <c r="F14" s="223">
        <v>0.18</v>
      </c>
      <c r="G14" s="32">
        <f t="shared" si="2"/>
        <v>1656</v>
      </c>
      <c r="H14" s="155"/>
      <c r="I14" s="155">
        <v>5</v>
      </c>
      <c r="J14" s="155">
        <v>5</v>
      </c>
      <c r="K14" s="155">
        <v>5</v>
      </c>
      <c r="L14" s="155">
        <v>5</v>
      </c>
      <c r="M14" s="30">
        <v>5</v>
      </c>
      <c r="N14" s="30">
        <v>5</v>
      </c>
      <c r="O14" s="155">
        <v>5</v>
      </c>
      <c r="P14" s="155">
        <v>5</v>
      </c>
      <c r="Q14" s="155">
        <v>5</v>
      </c>
      <c r="R14" s="155">
        <v>5</v>
      </c>
      <c r="S14" s="155">
        <v>5</v>
      </c>
      <c r="T14" s="30">
        <v>5</v>
      </c>
      <c r="U14" s="30">
        <v>5</v>
      </c>
      <c r="V14" s="155">
        <v>5</v>
      </c>
      <c r="W14" s="155">
        <v>5</v>
      </c>
      <c r="X14" s="155">
        <v>5</v>
      </c>
      <c r="Y14" s="155">
        <v>5</v>
      </c>
      <c r="Z14" s="155">
        <v>5</v>
      </c>
      <c r="AA14" s="30">
        <v>5</v>
      </c>
      <c r="AB14" s="30">
        <v>5</v>
      </c>
      <c r="AC14" s="155">
        <v>5</v>
      </c>
      <c r="AD14" s="155">
        <v>5</v>
      </c>
      <c r="AE14" s="155">
        <v>5</v>
      </c>
      <c r="AF14" s="155">
        <v>5</v>
      </c>
      <c r="AG14" s="155">
        <v>5</v>
      </c>
      <c r="AH14" s="30">
        <v>5</v>
      </c>
      <c r="AI14" s="30">
        <v>5</v>
      </c>
      <c r="AJ14" s="155">
        <v>5</v>
      </c>
      <c r="AK14" s="155">
        <v>5</v>
      </c>
      <c r="AL14" s="155">
        <v>5</v>
      </c>
      <c r="AM14" s="155">
        <v>5</v>
      </c>
      <c r="AN14" s="155">
        <v>5</v>
      </c>
      <c r="AO14" s="30">
        <v>5</v>
      </c>
      <c r="AP14" s="30">
        <v>5</v>
      </c>
      <c r="AQ14" s="155">
        <v>5</v>
      </c>
      <c r="AR14" s="155">
        <v>5</v>
      </c>
      <c r="AS14" s="155">
        <v>5</v>
      </c>
      <c r="AT14" s="155">
        <v>5</v>
      </c>
      <c r="AU14" s="155">
        <v>5</v>
      </c>
      <c r="AV14" s="30">
        <v>5</v>
      </c>
      <c r="AW14" s="30">
        <v>5</v>
      </c>
      <c r="AX14" s="155">
        <v>5</v>
      </c>
      <c r="AY14" s="155">
        <v>5</v>
      </c>
      <c r="AZ14" s="155">
        <v>5</v>
      </c>
      <c r="BA14" s="155">
        <v>5</v>
      </c>
      <c r="BB14" s="155">
        <v>5</v>
      </c>
      <c r="BC14" s="30">
        <v>5</v>
      </c>
      <c r="BD14" s="30">
        <v>5</v>
      </c>
      <c r="BE14" s="155">
        <v>5</v>
      </c>
      <c r="BF14" s="155">
        <v>5</v>
      </c>
      <c r="BG14" s="155">
        <v>5</v>
      </c>
      <c r="BH14" s="155">
        <v>5</v>
      </c>
      <c r="BI14" s="155">
        <v>5</v>
      </c>
      <c r="BJ14" s="30">
        <v>5</v>
      </c>
      <c r="BK14" s="30">
        <v>5</v>
      </c>
      <c r="BL14" s="155">
        <v>5</v>
      </c>
      <c r="BM14" s="155">
        <v>5</v>
      </c>
      <c r="BN14" s="155">
        <v>5</v>
      </c>
      <c r="BO14" s="155">
        <v>5</v>
      </c>
      <c r="BP14" s="155">
        <v>5</v>
      </c>
      <c r="BQ14" s="30">
        <v>5</v>
      </c>
      <c r="BR14" s="30">
        <v>5</v>
      </c>
      <c r="BS14" s="155">
        <v>5</v>
      </c>
      <c r="BT14" s="155">
        <v>5</v>
      </c>
      <c r="BU14" s="155">
        <v>5</v>
      </c>
      <c r="BV14" s="155">
        <v>5</v>
      </c>
      <c r="BW14" s="155">
        <v>5</v>
      </c>
      <c r="BX14" s="30">
        <v>5</v>
      </c>
      <c r="BY14" s="30">
        <v>5</v>
      </c>
      <c r="BZ14" s="155">
        <v>5</v>
      </c>
      <c r="CA14" s="155">
        <v>5</v>
      </c>
      <c r="CB14" s="155">
        <v>5</v>
      </c>
      <c r="CC14" s="155">
        <v>5</v>
      </c>
      <c r="CD14" s="155">
        <v>5</v>
      </c>
      <c r="CE14" s="30">
        <v>5</v>
      </c>
      <c r="CF14" s="30">
        <v>5</v>
      </c>
      <c r="CG14" s="155">
        <v>5</v>
      </c>
      <c r="CH14" s="155">
        <v>5</v>
      </c>
      <c r="CI14" s="155">
        <v>5</v>
      </c>
      <c r="CJ14" s="155">
        <v>5</v>
      </c>
      <c r="CK14" s="155">
        <v>5</v>
      </c>
      <c r="CL14" s="30">
        <v>5</v>
      </c>
      <c r="CM14" s="30">
        <v>5</v>
      </c>
      <c r="CN14" s="155">
        <v>5</v>
      </c>
      <c r="CO14" s="155">
        <v>5</v>
      </c>
      <c r="CP14" s="155">
        <v>5</v>
      </c>
      <c r="CQ14" s="155">
        <v>5</v>
      </c>
      <c r="CR14" s="155">
        <v>5</v>
      </c>
      <c r="CS14" s="30">
        <v>5</v>
      </c>
      <c r="CT14" s="30">
        <v>5</v>
      </c>
      <c r="CU14" s="155">
        <v>5</v>
      </c>
      <c r="CV14" s="155">
        <v>5</v>
      </c>
      <c r="CW14" s="155"/>
      <c r="CX14" s="155"/>
      <c r="CY14" s="155"/>
      <c r="CZ14" s="30"/>
      <c r="DA14" s="30"/>
      <c r="DB14" s="155"/>
      <c r="DC14" s="155"/>
      <c r="DD14" s="155"/>
      <c r="DE14" s="155"/>
      <c r="DF14" s="155"/>
      <c r="DG14" s="30"/>
      <c r="DH14" s="30"/>
      <c r="DI14" s="155"/>
      <c r="DJ14" s="155"/>
      <c r="DK14" s="155"/>
      <c r="DL14" s="155"/>
      <c r="DM14" s="155"/>
      <c r="DN14" s="30"/>
      <c r="DO14" s="30"/>
      <c r="DP14" s="155"/>
      <c r="DQ14" s="155"/>
      <c r="DR14" s="155"/>
      <c r="DS14" s="155"/>
      <c r="DT14" s="155"/>
      <c r="DU14" s="30"/>
      <c r="DV14" s="30"/>
      <c r="DW14" s="155"/>
      <c r="DX14" s="155"/>
      <c r="DY14" s="155"/>
    </row>
    <row r="15" spans="1:129" ht="12">
      <c r="A15" s="31" t="s">
        <v>9</v>
      </c>
      <c r="B15" s="30">
        <f t="shared" si="0"/>
        <v>330</v>
      </c>
      <c r="C15" s="79">
        <f>$F$14*B15*B5</f>
        <v>1188</v>
      </c>
      <c r="D15" s="30">
        <f t="shared" si="1"/>
        <v>130</v>
      </c>
      <c r="E15" s="79">
        <f>$F$14*D15*B5</f>
        <v>468</v>
      </c>
      <c r="F15" s="227"/>
      <c r="G15" s="32">
        <f t="shared" si="2"/>
        <v>1656</v>
      </c>
      <c r="H15" s="155"/>
      <c r="I15" s="155">
        <v>5</v>
      </c>
      <c r="J15" s="155">
        <v>5</v>
      </c>
      <c r="K15" s="155">
        <v>5</v>
      </c>
      <c r="L15" s="155">
        <v>5</v>
      </c>
      <c r="M15" s="30">
        <v>5</v>
      </c>
      <c r="N15" s="30">
        <v>5</v>
      </c>
      <c r="O15" s="155">
        <v>5</v>
      </c>
      <c r="P15" s="155">
        <v>5</v>
      </c>
      <c r="Q15" s="155">
        <v>5</v>
      </c>
      <c r="R15" s="155">
        <v>5</v>
      </c>
      <c r="S15" s="155">
        <v>5</v>
      </c>
      <c r="T15" s="30">
        <v>5</v>
      </c>
      <c r="U15" s="30">
        <v>5</v>
      </c>
      <c r="V15" s="155">
        <v>5</v>
      </c>
      <c r="W15" s="155">
        <v>5</v>
      </c>
      <c r="X15" s="155">
        <v>5</v>
      </c>
      <c r="Y15" s="155">
        <v>5</v>
      </c>
      <c r="Z15" s="155">
        <v>5</v>
      </c>
      <c r="AA15" s="30">
        <v>5</v>
      </c>
      <c r="AB15" s="30">
        <v>5</v>
      </c>
      <c r="AC15" s="155">
        <v>5</v>
      </c>
      <c r="AD15" s="155">
        <v>5</v>
      </c>
      <c r="AE15" s="155">
        <v>5</v>
      </c>
      <c r="AF15" s="155">
        <v>5</v>
      </c>
      <c r="AG15" s="155">
        <v>5</v>
      </c>
      <c r="AH15" s="30">
        <v>5</v>
      </c>
      <c r="AI15" s="30">
        <v>5</v>
      </c>
      <c r="AJ15" s="155">
        <v>5</v>
      </c>
      <c r="AK15" s="155">
        <v>5</v>
      </c>
      <c r="AL15" s="155">
        <v>5</v>
      </c>
      <c r="AM15" s="155">
        <v>5</v>
      </c>
      <c r="AN15" s="155">
        <v>5</v>
      </c>
      <c r="AO15" s="30">
        <v>5</v>
      </c>
      <c r="AP15" s="30">
        <v>5</v>
      </c>
      <c r="AQ15" s="155">
        <v>5</v>
      </c>
      <c r="AR15" s="155">
        <v>5</v>
      </c>
      <c r="AS15" s="155">
        <v>5</v>
      </c>
      <c r="AT15" s="155">
        <v>5</v>
      </c>
      <c r="AU15" s="155">
        <v>5</v>
      </c>
      <c r="AV15" s="30">
        <v>5</v>
      </c>
      <c r="AW15" s="30">
        <v>5</v>
      </c>
      <c r="AX15" s="155">
        <v>5</v>
      </c>
      <c r="AY15" s="155">
        <v>5</v>
      </c>
      <c r="AZ15" s="155">
        <v>5</v>
      </c>
      <c r="BA15" s="155">
        <v>5</v>
      </c>
      <c r="BB15" s="155">
        <v>5</v>
      </c>
      <c r="BC15" s="30">
        <v>5</v>
      </c>
      <c r="BD15" s="30">
        <v>5</v>
      </c>
      <c r="BE15" s="155">
        <v>5</v>
      </c>
      <c r="BF15" s="155">
        <v>5</v>
      </c>
      <c r="BG15" s="155">
        <v>5</v>
      </c>
      <c r="BH15" s="155">
        <v>5</v>
      </c>
      <c r="BI15" s="155">
        <v>5</v>
      </c>
      <c r="BJ15" s="30">
        <v>5</v>
      </c>
      <c r="BK15" s="30">
        <v>5</v>
      </c>
      <c r="BL15" s="155">
        <v>5</v>
      </c>
      <c r="BM15" s="155">
        <v>5</v>
      </c>
      <c r="BN15" s="155">
        <v>5</v>
      </c>
      <c r="BO15" s="155">
        <v>5</v>
      </c>
      <c r="BP15" s="155">
        <v>5</v>
      </c>
      <c r="BQ15" s="30">
        <v>5</v>
      </c>
      <c r="BR15" s="30">
        <v>5</v>
      </c>
      <c r="BS15" s="155">
        <v>5</v>
      </c>
      <c r="BT15" s="155">
        <v>5</v>
      </c>
      <c r="BU15" s="155">
        <v>5</v>
      </c>
      <c r="BV15" s="155">
        <v>5</v>
      </c>
      <c r="BW15" s="155">
        <v>5</v>
      </c>
      <c r="BX15" s="30">
        <v>5</v>
      </c>
      <c r="BY15" s="30">
        <v>5</v>
      </c>
      <c r="BZ15" s="155">
        <v>5</v>
      </c>
      <c r="CA15" s="155">
        <v>5</v>
      </c>
      <c r="CB15" s="155">
        <v>5</v>
      </c>
      <c r="CC15" s="155">
        <v>5</v>
      </c>
      <c r="CD15" s="155">
        <v>5</v>
      </c>
      <c r="CE15" s="30">
        <v>5</v>
      </c>
      <c r="CF15" s="30">
        <v>5</v>
      </c>
      <c r="CG15" s="155">
        <v>5</v>
      </c>
      <c r="CH15" s="155">
        <v>5</v>
      </c>
      <c r="CI15" s="155">
        <v>5</v>
      </c>
      <c r="CJ15" s="155">
        <v>5</v>
      </c>
      <c r="CK15" s="155">
        <v>5</v>
      </c>
      <c r="CL15" s="30">
        <v>5</v>
      </c>
      <c r="CM15" s="30">
        <v>5</v>
      </c>
      <c r="CN15" s="155">
        <v>5</v>
      </c>
      <c r="CO15" s="155">
        <v>5</v>
      </c>
      <c r="CP15" s="155">
        <v>5</v>
      </c>
      <c r="CQ15" s="155">
        <v>5</v>
      </c>
      <c r="CR15" s="155">
        <v>5</v>
      </c>
      <c r="CS15" s="30">
        <v>5</v>
      </c>
      <c r="CT15" s="30">
        <v>5</v>
      </c>
      <c r="CU15" s="155">
        <v>5</v>
      </c>
      <c r="CV15" s="155">
        <v>5</v>
      </c>
      <c r="CW15" s="155"/>
      <c r="CX15" s="155"/>
      <c r="CY15" s="155"/>
      <c r="CZ15" s="30"/>
      <c r="DA15" s="30"/>
      <c r="DB15" s="155"/>
      <c r="DC15" s="155"/>
      <c r="DD15" s="155"/>
      <c r="DE15" s="155"/>
      <c r="DF15" s="155"/>
      <c r="DG15" s="30"/>
      <c r="DH15" s="30"/>
      <c r="DI15" s="155"/>
      <c r="DJ15" s="155"/>
      <c r="DK15" s="155"/>
      <c r="DL15" s="155"/>
      <c r="DM15" s="155"/>
      <c r="DN15" s="30"/>
      <c r="DO15" s="30"/>
      <c r="DP15" s="155"/>
      <c r="DQ15" s="155"/>
      <c r="DR15" s="155"/>
      <c r="DS15" s="155"/>
      <c r="DT15" s="155"/>
      <c r="DU15" s="30"/>
      <c r="DV15" s="30"/>
      <c r="DW15" s="155"/>
      <c r="DX15" s="155"/>
      <c r="DY15" s="155"/>
    </row>
    <row r="16" spans="1:129" ht="12">
      <c r="A16" s="33" t="s">
        <v>10</v>
      </c>
      <c r="B16" s="30">
        <f t="shared" si="0"/>
        <v>330</v>
      </c>
      <c r="C16" s="79">
        <f>$F$14*B16*B5</f>
        <v>1188</v>
      </c>
      <c r="D16" s="30">
        <f t="shared" si="1"/>
        <v>130</v>
      </c>
      <c r="E16" s="79">
        <f>$F$14*D16*B5</f>
        <v>468</v>
      </c>
      <c r="F16" s="227"/>
      <c r="G16" s="32">
        <f t="shared" si="2"/>
        <v>1656</v>
      </c>
      <c r="H16" s="155"/>
      <c r="I16" s="155">
        <v>5</v>
      </c>
      <c r="J16" s="155">
        <v>5</v>
      </c>
      <c r="K16" s="155">
        <v>5</v>
      </c>
      <c r="L16" s="155">
        <v>5</v>
      </c>
      <c r="M16" s="30">
        <v>5</v>
      </c>
      <c r="N16" s="30">
        <v>5</v>
      </c>
      <c r="O16" s="155">
        <v>5</v>
      </c>
      <c r="P16" s="155">
        <v>5</v>
      </c>
      <c r="Q16" s="155">
        <v>5</v>
      </c>
      <c r="R16" s="155">
        <v>5</v>
      </c>
      <c r="S16" s="155">
        <v>5</v>
      </c>
      <c r="T16" s="30">
        <v>5</v>
      </c>
      <c r="U16" s="30">
        <v>5</v>
      </c>
      <c r="V16" s="155">
        <v>5</v>
      </c>
      <c r="W16" s="155">
        <v>5</v>
      </c>
      <c r="X16" s="155">
        <v>5</v>
      </c>
      <c r="Y16" s="155">
        <v>5</v>
      </c>
      <c r="Z16" s="155">
        <v>5</v>
      </c>
      <c r="AA16" s="30">
        <v>5</v>
      </c>
      <c r="AB16" s="30">
        <v>5</v>
      </c>
      <c r="AC16" s="155">
        <v>5</v>
      </c>
      <c r="AD16" s="155">
        <v>5</v>
      </c>
      <c r="AE16" s="155">
        <v>5</v>
      </c>
      <c r="AF16" s="155">
        <v>5</v>
      </c>
      <c r="AG16" s="155">
        <v>5</v>
      </c>
      <c r="AH16" s="30">
        <v>5</v>
      </c>
      <c r="AI16" s="30">
        <v>5</v>
      </c>
      <c r="AJ16" s="155">
        <v>5</v>
      </c>
      <c r="AK16" s="155">
        <v>5</v>
      </c>
      <c r="AL16" s="155">
        <v>5</v>
      </c>
      <c r="AM16" s="155">
        <v>5</v>
      </c>
      <c r="AN16" s="155">
        <v>5</v>
      </c>
      <c r="AO16" s="30">
        <v>5</v>
      </c>
      <c r="AP16" s="30">
        <v>5</v>
      </c>
      <c r="AQ16" s="155">
        <v>5</v>
      </c>
      <c r="AR16" s="155">
        <v>5</v>
      </c>
      <c r="AS16" s="155">
        <v>5</v>
      </c>
      <c r="AT16" s="155">
        <v>5</v>
      </c>
      <c r="AU16" s="155">
        <v>5</v>
      </c>
      <c r="AV16" s="30">
        <v>5</v>
      </c>
      <c r="AW16" s="30">
        <v>5</v>
      </c>
      <c r="AX16" s="155">
        <v>5</v>
      </c>
      <c r="AY16" s="155">
        <v>5</v>
      </c>
      <c r="AZ16" s="155">
        <v>5</v>
      </c>
      <c r="BA16" s="155">
        <v>5</v>
      </c>
      <c r="BB16" s="155">
        <v>5</v>
      </c>
      <c r="BC16" s="30">
        <v>5</v>
      </c>
      <c r="BD16" s="30">
        <v>5</v>
      </c>
      <c r="BE16" s="155">
        <v>5</v>
      </c>
      <c r="BF16" s="155">
        <v>5</v>
      </c>
      <c r="BG16" s="155">
        <v>5</v>
      </c>
      <c r="BH16" s="155">
        <v>5</v>
      </c>
      <c r="BI16" s="155">
        <v>5</v>
      </c>
      <c r="BJ16" s="30">
        <v>5</v>
      </c>
      <c r="BK16" s="30">
        <v>5</v>
      </c>
      <c r="BL16" s="155">
        <v>5</v>
      </c>
      <c r="BM16" s="155">
        <v>5</v>
      </c>
      <c r="BN16" s="155">
        <v>5</v>
      </c>
      <c r="BO16" s="155">
        <v>5</v>
      </c>
      <c r="BP16" s="155">
        <v>5</v>
      </c>
      <c r="BQ16" s="30">
        <v>5</v>
      </c>
      <c r="BR16" s="30">
        <v>5</v>
      </c>
      <c r="BS16" s="155">
        <v>5</v>
      </c>
      <c r="BT16" s="155">
        <v>5</v>
      </c>
      <c r="BU16" s="155">
        <v>5</v>
      </c>
      <c r="BV16" s="155">
        <v>5</v>
      </c>
      <c r="BW16" s="155">
        <v>5</v>
      </c>
      <c r="BX16" s="30">
        <v>5</v>
      </c>
      <c r="BY16" s="30">
        <v>5</v>
      </c>
      <c r="BZ16" s="155">
        <v>5</v>
      </c>
      <c r="CA16" s="155">
        <v>5</v>
      </c>
      <c r="CB16" s="155">
        <v>5</v>
      </c>
      <c r="CC16" s="155">
        <v>5</v>
      </c>
      <c r="CD16" s="155">
        <v>5</v>
      </c>
      <c r="CE16" s="30">
        <v>5</v>
      </c>
      <c r="CF16" s="30">
        <v>5</v>
      </c>
      <c r="CG16" s="155">
        <v>5</v>
      </c>
      <c r="CH16" s="155">
        <v>5</v>
      </c>
      <c r="CI16" s="155">
        <v>5</v>
      </c>
      <c r="CJ16" s="155">
        <v>5</v>
      </c>
      <c r="CK16" s="155">
        <v>5</v>
      </c>
      <c r="CL16" s="30">
        <v>5</v>
      </c>
      <c r="CM16" s="30">
        <v>5</v>
      </c>
      <c r="CN16" s="155">
        <v>5</v>
      </c>
      <c r="CO16" s="155">
        <v>5</v>
      </c>
      <c r="CP16" s="155">
        <v>5</v>
      </c>
      <c r="CQ16" s="155">
        <v>5</v>
      </c>
      <c r="CR16" s="155">
        <v>5</v>
      </c>
      <c r="CS16" s="30">
        <v>5</v>
      </c>
      <c r="CT16" s="30">
        <v>5</v>
      </c>
      <c r="CU16" s="155">
        <v>5</v>
      </c>
      <c r="CV16" s="155">
        <v>5</v>
      </c>
      <c r="CW16" s="155"/>
      <c r="CX16" s="155"/>
      <c r="CY16" s="155"/>
      <c r="CZ16" s="30"/>
      <c r="DA16" s="30"/>
      <c r="DB16" s="155"/>
      <c r="DC16" s="155"/>
      <c r="DD16" s="155"/>
      <c r="DE16" s="155"/>
      <c r="DF16" s="155"/>
      <c r="DG16" s="30"/>
      <c r="DH16" s="30"/>
      <c r="DI16" s="155"/>
      <c r="DJ16" s="155"/>
      <c r="DK16" s="155"/>
      <c r="DL16" s="155"/>
      <c r="DM16" s="155"/>
      <c r="DN16" s="30"/>
      <c r="DO16" s="30"/>
      <c r="DP16" s="155"/>
      <c r="DQ16" s="155"/>
      <c r="DR16" s="155"/>
      <c r="DS16" s="155"/>
      <c r="DT16" s="155"/>
      <c r="DU16" s="30"/>
      <c r="DV16" s="30"/>
      <c r="DW16" s="155"/>
      <c r="DX16" s="155"/>
      <c r="DY16" s="155"/>
    </row>
    <row r="17" spans="1:129" ht="12">
      <c r="A17" s="31" t="s">
        <v>11</v>
      </c>
      <c r="B17" s="30">
        <f t="shared" si="0"/>
        <v>330</v>
      </c>
      <c r="C17" s="79">
        <f>$F$14*B17*B5</f>
        <v>1188</v>
      </c>
      <c r="D17" s="30">
        <f t="shared" si="1"/>
        <v>130</v>
      </c>
      <c r="E17" s="79">
        <f>$F$14*D17*B5</f>
        <v>468</v>
      </c>
      <c r="F17" s="227"/>
      <c r="G17" s="32">
        <f t="shared" si="2"/>
        <v>1656</v>
      </c>
      <c r="H17" s="155"/>
      <c r="I17" s="155">
        <v>5</v>
      </c>
      <c r="J17" s="155">
        <v>5</v>
      </c>
      <c r="K17" s="155">
        <v>5</v>
      </c>
      <c r="L17" s="155">
        <v>5</v>
      </c>
      <c r="M17" s="30">
        <v>5</v>
      </c>
      <c r="N17" s="30">
        <v>5</v>
      </c>
      <c r="O17" s="155">
        <v>5</v>
      </c>
      <c r="P17" s="155">
        <v>5</v>
      </c>
      <c r="Q17" s="155">
        <v>5</v>
      </c>
      <c r="R17" s="155">
        <v>5</v>
      </c>
      <c r="S17" s="155">
        <v>5</v>
      </c>
      <c r="T17" s="30">
        <v>5</v>
      </c>
      <c r="U17" s="30">
        <v>5</v>
      </c>
      <c r="V17" s="155">
        <v>5</v>
      </c>
      <c r="W17" s="155">
        <v>5</v>
      </c>
      <c r="X17" s="155">
        <v>5</v>
      </c>
      <c r="Y17" s="155">
        <v>5</v>
      </c>
      <c r="Z17" s="155">
        <v>5</v>
      </c>
      <c r="AA17" s="30">
        <v>5</v>
      </c>
      <c r="AB17" s="30">
        <v>5</v>
      </c>
      <c r="AC17" s="155">
        <v>5</v>
      </c>
      <c r="AD17" s="155">
        <v>5</v>
      </c>
      <c r="AE17" s="155">
        <v>5</v>
      </c>
      <c r="AF17" s="155">
        <v>5</v>
      </c>
      <c r="AG17" s="155">
        <v>5</v>
      </c>
      <c r="AH17" s="30">
        <v>5</v>
      </c>
      <c r="AI17" s="30">
        <v>5</v>
      </c>
      <c r="AJ17" s="155">
        <v>5</v>
      </c>
      <c r="AK17" s="155">
        <v>5</v>
      </c>
      <c r="AL17" s="155">
        <v>5</v>
      </c>
      <c r="AM17" s="155">
        <v>5</v>
      </c>
      <c r="AN17" s="155">
        <v>5</v>
      </c>
      <c r="AO17" s="30">
        <v>5</v>
      </c>
      <c r="AP17" s="30">
        <v>5</v>
      </c>
      <c r="AQ17" s="155">
        <v>5</v>
      </c>
      <c r="AR17" s="155">
        <v>5</v>
      </c>
      <c r="AS17" s="155">
        <v>5</v>
      </c>
      <c r="AT17" s="155">
        <v>5</v>
      </c>
      <c r="AU17" s="155">
        <v>5</v>
      </c>
      <c r="AV17" s="30">
        <v>5</v>
      </c>
      <c r="AW17" s="30">
        <v>5</v>
      </c>
      <c r="AX17" s="155">
        <v>5</v>
      </c>
      <c r="AY17" s="155">
        <v>5</v>
      </c>
      <c r="AZ17" s="155">
        <v>5</v>
      </c>
      <c r="BA17" s="155">
        <v>5</v>
      </c>
      <c r="BB17" s="155">
        <v>5</v>
      </c>
      <c r="BC17" s="30">
        <v>5</v>
      </c>
      <c r="BD17" s="30">
        <v>5</v>
      </c>
      <c r="BE17" s="155">
        <v>5</v>
      </c>
      <c r="BF17" s="155">
        <v>5</v>
      </c>
      <c r="BG17" s="155">
        <v>5</v>
      </c>
      <c r="BH17" s="155">
        <v>5</v>
      </c>
      <c r="BI17" s="155">
        <v>5</v>
      </c>
      <c r="BJ17" s="30">
        <v>5</v>
      </c>
      <c r="BK17" s="30">
        <v>5</v>
      </c>
      <c r="BL17" s="155">
        <v>5</v>
      </c>
      <c r="BM17" s="155">
        <v>5</v>
      </c>
      <c r="BN17" s="155">
        <v>5</v>
      </c>
      <c r="BO17" s="155">
        <v>5</v>
      </c>
      <c r="BP17" s="155">
        <v>5</v>
      </c>
      <c r="BQ17" s="30">
        <v>5</v>
      </c>
      <c r="BR17" s="30">
        <v>5</v>
      </c>
      <c r="BS17" s="155">
        <v>5</v>
      </c>
      <c r="BT17" s="155">
        <v>5</v>
      </c>
      <c r="BU17" s="155">
        <v>5</v>
      </c>
      <c r="BV17" s="155">
        <v>5</v>
      </c>
      <c r="BW17" s="155">
        <v>5</v>
      </c>
      <c r="BX17" s="30">
        <v>5</v>
      </c>
      <c r="BY17" s="30">
        <v>5</v>
      </c>
      <c r="BZ17" s="155">
        <v>5</v>
      </c>
      <c r="CA17" s="155">
        <v>5</v>
      </c>
      <c r="CB17" s="155">
        <v>5</v>
      </c>
      <c r="CC17" s="155">
        <v>5</v>
      </c>
      <c r="CD17" s="155">
        <v>5</v>
      </c>
      <c r="CE17" s="30">
        <v>5</v>
      </c>
      <c r="CF17" s="30">
        <v>5</v>
      </c>
      <c r="CG17" s="155">
        <v>5</v>
      </c>
      <c r="CH17" s="155">
        <v>5</v>
      </c>
      <c r="CI17" s="155">
        <v>5</v>
      </c>
      <c r="CJ17" s="155">
        <v>5</v>
      </c>
      <c r="CK17" s="155">
        <v>5</v>
      </c>
      <c r="CL17" s="30">
        <v>5</v>
      </c>
      <c r="CM17" s="30">
        <v>5</v>
      </c>
      <c r="CN17" s="155">
        <v>5</v>
      </c>
      <c r="CO17" s="155">
        <v>5</v>
      </c>
      <c r="CP17" s="155">
        <v>5</v>
      </c>
      <c r="CQ17" s="155">
        <v>5</v>
      </c>
      <c r="CR17" s="155">
        <v>5</v>
      </c>
      <c r="CS17" s="30">
        <v>5</v>
      </c>
      <c r="CT17" s="30">
        <v>5</v>
      </c>
      <c r="CU17" s="155">
        <v>5</v>
      </c>
      <c r="CV17" s="155">
        <v>5</v>
      </c>
      <c r="CW17" s="155"/>
      <c r="CX17" s="155"/>
      <c r="CY17" s="155"/>
      <c r="CZ17" s="30"/>
      <c r="DA17" s="30"/>
      <c r="DB17" s="155"/>
      <c r="DC17" s="155"/>
      <c r="DD17" s="155"/>
      <c r="DE17" s="155"/>
      <c r="DF17" s="155"/>
      <c r="DG17" s="30"/>
      <c r="DH17" s="30"/>
      <c r="DI17" s="155"/>
      <c r="DJ17" s="155"/>
      <c r="DK17" s="155"/>
      <c r="DL17" s="155"/>
      <c r="DM17" s="155"/>
      <c r="DN17" s="30"/>
      <c r="DO17" s="30"/>
      <c r="DP17" s="155"/>
      <c r="DQ17" s="155"/>
      <c r="DR17" s="155"/>
      <c r="DS17" s="155"/>
      <c r="DT17" s="155"/>
      <c r="DU17" s="30"/>
      <c r="DV17" s="30"/>
      <c r="DW17" s="155"/>
      <c r="DX17" s="155"/>
      <c r="DY17" s="155"/>
    </row>
    <row r="18" spans="1:129" ht="12">
      <c r="A18" s="31" t="s">
        <v>12</v>
      </c>
      <c r="B18" s="30">
        <f t="shared" si="0"/>
        <v>330</v>
      </c>
      <c r="C18" s="79">
        <f>$F$14*B18*B5</f>
        <v>1188</v>
      </c>
      <c r="D18" s="30">
        <f t="shared" si="1"/>
        <v>130</v>
      </c>
      <c r="E18" s="79">
        <f>$F$14*D18*B5</f>
        <v>468</v>
      </c>
      <c r="F18" s="227"/>
      <c r="G18" s="32">
        <f t="shared" si="2"/>
        <v>1656</v>
      </c>
      <c r="H18" s="155"/>
      <c r="I18" s="155">
        <v>5</v>
      </c>
      <c r="J18" s="155">
        <v>5</v>
      </c>
      <c r="K18" s="155">
        <v>5</v>
      </c>
      <c r="L18" s="155">
        <v>5</v>
      </c>
      <c r="M18" s="30">
        <v>5</v>
      </c>
      <c r="N18" s="30">
        <v>5</v>
      </c>
      <c r="O18" s="155">
        <v>5</v>
      </c>
      <c r="P18" s="155">
        <v>5</v>
      </c>
      <c r="Q18" s="155">
        <v>5</v>
      </c>
      <c r="R18" s="155">
        <v>5</v>
      </c>
      <c r="S18" s="155">
        <v>5</v>
      </c>
      <c r="T18" s="30">
        <v>5</v>
      </c>
      <c r="U18" s="30">
        <v>5</v>
      </c>
      <c r="V18" s="155">
        <v>5</v>
      </c>
      <c r="W18" s="155">
        <v>5</v>
      </c>
      <c r="X18" s="155">
        <v>5</v>
      </c>
      <c r="Y18" s="155">
        <v>5</v>
      </c>
      <c r="Z18" s="155">
        <v>5</v>
      </c>
      <c r="AA18" s="30">
        <v>5</v>
      </c>
      <c r="AB18" s="30">
        <v>5</v>
      </c>
      <c r="AC18" s="155">
        <v>5</v>
      </c>
      <c r="AD18" s="155">
        <v>5</v>
      </c>
      <c r="AE18" s="155">
        <v>5</v>
      </c>
      <c r="AF18" s="155">
        <v>5</v>
      </c>
      <c r="AG18" s="155">
        <v>5</v>
      </c>
      <c r="AH18" s="30">
        <v>5</v>
      </c>
      <c r="AI18" s="30">
        <v>5</v>
      </c>
      <c r="AJ18" s="155">
        <v>5</v>
      </c>
      <c r="AK18" s="155">
        <v>5</v>
      </c>
      <c r="AL18" s="155">
        <v>5</v>
      </c>
      <c r="AM18" s="155">
        <v>5</v>
      </c>
      <c r="AN18" s="155">
        <v>5</v>
      </c>
      <c r="AO18" s="30">
        <v>5</v>
      </c>
      <c r="AP18" s="30">
        <v>5</v>
      </c>
      <c r="AQ18" s="155">
        <v>5</v>
      </c>
      <c r="AR18" s="155">
        <v>5</v>
      </c>
      <c r="AS18" s="155">
        <v>5</v>
      </c>
      <c r="AT18" s="155">
        <v>5</v>
      </c>
      <c r="AU18" s="155">
        <v>5</v>
      </c>
      <c r="AV18" s="30">
        <v>5</v>
      </c>
      <c r="AW18" s="30">
        <v>5</v>
      </c>
      <c r="AX18" s="155">
        <v>5</v>
      </c>
      <c r="AY18" s="155">
        <v>5</v>
      </c>
      <c r="AZ18" s="155">
        <v>5</v>
      </c>
      <c r="BA18" s="155">
        <v>5</v>
      </c>
      <c r="BB18" s="155">
        <v>5</v>
      </c>
      <c r="BC18" s="30">
        <v>5</v>
      </c>
      <c r="BD18" s="30">
        <v>5</v>
      </c>
      <c r="BE18" s="155">
        <v>5</v>
      </c>
      <c r="BF18" s="155">
        <v>5</v>
      </c>
      <c r="BG18" s="155">
        <v>5</v>
      </c>
      <c r="BH18" s="155">
        <v>5</v>
      </c>
      <c r="BI18" s="155">
        <v>5</v>
      </c>
      <c r="BJ18" s="30">
        <v>5</v>
      </c>
      <c r="BK18" s="30">
        <v>5</v>
      </c>
      <c r="BL18" s="155">
        <v>5</v>
      </c>
      <c r="BM18" s="155">
        <v>5</v>
      </c>
      <c r="BN18" s="155">
        <v>5</v>
      </c>
      <c r="BO18" s="155">
        <v>5</v>
      </c>
      <c r="BP18" s="155">
        <v>5</v>
      </c>
      <c r="BQ18" s="30">
        <v>5</v>
      </c>
      <c r="BR18" s="30">
        <v>5</v>
      </c>
      <c r="BS18" s="155">
        <v>5</v>
      </c>
      <c r="BT18" s="155">
        <v>5</v>
      </c>
      <c r="BU18" s="155">
        <v>5</v>
      </c>
      <c r="BV18" s="155">
        <v>5</v>
      </c>
      <c r="BW18" s="155">
        <v>5</v>
      </c>
      <c r="BX18" s="30">
        <v>5</v>
      </c>
      <c r="BY18" s="30">
        <v>5</v>
      </c>
      <c r="BZ18" s="155">
        <v>5</v>
      </c>
      <c r="CA18" s="155">
        <v>5</v>
      </c>
      <c r="CB18" s="155">
        <v>5</v>
      </c>
      <c r="CC18" s="155">
        <v>5</v>
      </c>
      <c r="CD18" s="155">
        <v>5</v>
      </c>
      <c r="CE18" s="30">
        <v>5</v>
      </c>
      <c r="CF18" s="30">
        <v>5</v>
      </c>
      <c r="CG18" s="155">
        <v>5</v>
      </c>
      <c r="CH18" s="155">
        <v>5</v>
      </c>
      <c r="CI18" s="155">
        <v>5</v>
      </c>
      <c r="CJ18" s="155">
        <v>5</v>
      </c>
      <c r="CK18" s="155">
        <v>5</v>
      </c>
      <c r="CL18" s="30">
        <v>5</v>
      </c>
      <c r="CM18" s="30">
        <v>5</v>
      </c>
      <c r="CN18" s="155">
        <v>5</v>
      </c>
      <c r="CO18" s="155">
        <v>5</v>
      </c>
      <c r="CP18" s="155">
        <v>5</v>
      </c>
      <c r="CQ18" s="155">
        <v>5</v>
      </c>
      <c r="CR18" s="155">
        <v>5</v>
      </c>
      <c r="CS18" s="30">
        <v>5</v>
      </c>
      <c r="CT18" s="30">
        <v>5</v>
      </c>
      <c r="CU18" s="155">
        <v>5</v>
      </c>
      <c r="CV18" s="155">
        <v>5</v>
      </c>
      <c r="CW18" s="155"/>
      <c r="CX18" s="155"/>
      <c r="CY18" s="155"/>
      <c r="CZ18" s="30"/>
      <c r="DA18" s="30"/>
      <c r="DB18" s="155"/>
      <c r="DC18" s="155"/>
      <c r="DD18" s="155"/>
      <c r="DE18" s="155"/>
      <c r="DF18" s="155"/>
      <c r="DG18" s="30"/>
      <c r="DH18" s="30"/>
      <c r="DI18" s="155"/>
      <c r="DJ18" s="155"/>
      <c r="DK18" s="155"/>
      <c r="DL18" s="155"/>
      <c r="DM18" s="155"/>
      <c r="DN18" s="30"/>
      <c r="DO18" s="30"/>
      <c r="DP18" s="155"/>
      <c r="DQ18" s="155"/>
      <c r="DR18" s="155"/>
      <c r="DS18" s="155"/>
      <c r="DT18" s="155"/>
      <c r="DU18" s="30"/>
      <c r="DV18" s="30"/>
      <c r="DW18" s="155"/>
      <c r="DX18" s="155"/>
      <c r="DY18" s="155"/>
    </row>
    <row r="19" spans="1:129" ht="12">
      <c r="A19" s="31" t="s">
        <v>13</v>
      </c>
      <c r="B19" s="30">
        <f t="shared" si="0"/>
        <v>330</v>
      </c>
      <c r="C19" s="79">
        <f>$F$14*B19*B5</f>
        <v>1188</v>
      </c>
      <c r="D19" s="30">
        <f t="shared" si="1"/>
        <v>130</v>
      </c>
      <c r="E19" s="79">
        <f>$F$14*D19*B5</f>
        <v>468</v>
      </c>
      <c r="F19" s="224"/>
      <c r="G19" s="32">
        <f t="shared" si="2"/>
        <v>1656</v>
      </c>
      <c r="H19" s="155"/>
      <c r="I19" s="155">
        <v>5</v>
      </c>
      <c r="J19" s="155">
        <v>5</v>
      </c>
      <c r="K19" s="155">
        <v>5</v>
      </c>
      <c r="L19" s="155">
        <v>5</v>
      </c>
      <c r="M19" s="30">
        <v>5</v>
      </c>
      <c r="N19" s="30">
        <v>5</v>
      </c>
      <c r="O19" s="155">
        <v>5</v>
      </c>
      <c r="P19" s="155">
        <v>5</v>
      </c>
      <c r="Q19" s="155">
        <v>5</v>
      </c>
      <c r="R19" s="155">
        <v>5</v>
      </c>
      <c r="S19" s="155">
        <v>5</v>
      </c>
      <c r="T19" s="30">
        <v>5</v>
      </c>
      <c r="U19" s="30">
        <v>5</v>
      </c>
      <c r="V19" s="155">
        <v>5</v>
      </c>
      <c r="W19" s="155">
        <v>5</v>
      </c>
      <c r="X19" s="155">
        <v>5</v>
      </c>
      <c r="Y19" s="155">
        <v>5</v>
      </c>
      <c r="Z19" s="155">
        <v>5</v>
      </c>
      <c r="AA19" s="30">
        <v>5</v>
      </c>
      <c r="AB19" s="30">
        <v>5</v>
      </c>
      <c r="AC19" s="155">
        <v>5</v>
      </c>
      <c r="AD19" s="155">
        <v>5</v>
      </c>
      <c r="AE19" s="155">
        <v>5</v>
      </c>
      <c r="AF19" s="155">
        <v>5</v>
      </c>
      <c r="AG19" s="155">
        <v>5</v>
      </c>
      <c r="AH19" s="30">
        <v>5</v>
      </c>
      <c r="AI19" s="30">
        <v>5</v>
      </c>
      <c r="AJ19" s="155">
        <v>5</v>
      </c>
      <c r="AK19" s="155">
        <v>5</v>
      </c>
      <c r="AL19" s="155">
        <v>5</v>
      </c>
      <c r="AM19" s="155">
        <v>5</v>
      </c>
      <c r="AN19" s="155">
        <v>5</v>
      </c>
      <c r="AO19" s="30">
        <v>5</v>
      </c>
      <c r="AP19" s="30">
        <v>5</v>
      </c>
      <c r="AQ19" s="155">
        <v>5</v>
      </c>
      <c r="AR19" s="155">
        <v>5</v>
      </c>
      <c r="AS19" s="155">
        <v>5</v>
      </c>
      <c r="AT19" s="155">
        <v>5</v>
      </c>
      <c r="AU19" s="155">
        <v>5</v>
      </c>
      <c r="AV19" s="30">
        <v>5</v>
      </c>
      <c r="AW19" s="30">
        <v>5</v>
      </c>
      <c r="AX19" s="155">
        <v>5</v>
      </c>
      <c r="AY19" s="155">
        <v>5</v>
      </c>
      <c r="AZ19" s="155">
        <v>5</v>
      </c>
      <c r="BA19" s="155">
        <v>5</v>
      </c>
      <c r="BB19" s="155">
        <v>5</v>
      </c>
      <c r="BC19" s="30">
        <v>5</v>
      </c>
      <c r="BD19" s="30">
        <v>5</v>
      </c>
      <c r="BE19" s="155">
        <v>5</v>
      </c>
      <c r="BF19" s="155">
        <v>5</v>
      </c>
      <c r="BG19" s="155">
        <v>5</v>
      </c>
      <c r="BH19" s="155">
        <v>5</v>
      </c>
      <c r="BI19" s="155">
        <v>5</v>
      </c>
      <c r="BJ19" s="30">
        <v>5</v>
      </c>
      <c r="BK19" s="30">
        <v>5</v>
      </c>
      <c r="BL19" s="155">
        <v>5</v>
      </c>
      <c r="BM19" s="155">
        <v>5</v>
      </c>
      <c r="BN19" s="155">
        <v>5</v>
      </c>
      <c r="BO19" s="155">
        <v>5</v>
      </c>
      <c r="BP19" s="155">
        <v>5</v>
      </c>
      <c r="BQ19" s="30">
        <v>5</v>
      </c>
      <c r="BR19" s="30">
        <v>5</v>
      </c>
      <c r="BS19" s="155">
        <v>5</v>
      </c>
      <c r="BT19" s="155">
        <v>5</v>
      </c>
      <c r="BU19" s="155">
        <v>5</v>
      </c>
      <c r="BV19" s="155">
        <v>5</v>
      </c>
      <c r="BW19" s="155">
        <v>5</v>
      </c>
      <c r="BX19" s="30">
        <v>5</v>
      </c>
      <c r="BY19" s="30">
        <v>5</v>
      </c>
      <c r="BZ19" s="155">
        <v>5</v>
      </c>
      <c r="CA19" s="155">
        <v>5</v>
      </c>
      <c r="CB19" s="155">
        <v>5</v>
      </c>
      <c r="CC19" s="155">
        <v>5</v>
      </c>
      <c r="CD19" s="155">
        <v>5</v>
      </c>
      <c r="CE19" s="30">
        <v>5</v>
      </c>
      <c r="CF19" s="30">
        <v>5</v>
      </c>
      <c r="CG19" s="155">
        <v>5</v>
      </c>
      <c r="CH19" s="155">
        <v>5</v>
      </c>
      <c r="CI19" s="155">
        <v>5</v>
      </c>
      <c r="CJ19" s="155">
        <v>5</v>
      </c>
      <c r="CK19" s="155">
        <v>5</v>
      </c>
      <c r="CL19" s="30">
        <v>5</v>
      </c>
      <c r="CM19" s="30">
        <v>5</v>
      </c>
      <c r="CN19" s="155">
        <v>5</v>
      </c>
      <c r="CO19" s="155">
        <v>5</v>
      </c>
      <c r="CP19" s="155">
        <v>5</v>
      </c>
      <c r="CQ19" s="155">
        <v>5</v>
      </c>
      <c r="CR19" s="155">
        <v>5</v>
      </c>
      <c r="CS19" s="30">
        <v>5</v>
      </c>
      <c r="CT19" s="30">
        <v>5</v>
      </c>
      <c r="CU19" s="155">
        <v>5</v>
      </c>
      <c r="CV19" s="155">
        <v>5</v>
      </c>
      <c r="CW19" s="155"/>
      <c r="CX19" s="155"/>
      <c r="CY19" s="155"/>
      <c r="CZ19" s="30"/>
      <c r="DA19" s="30"/>
      <c r="DB19" s="155"/>
      <c r="DC19" s="155"/>
      <c r="DD19" s="155"/>
      <c r="DE19" s="155"/>
      <c r="DF19" s="155"/>
      <c r="DG19" s="30"/>
      <c r="DH19" s="30"/>
      <c r="DI19" s="155"/>
      <c r="DJ19" s="155"/>
      <c r="DK19" s="155"/>
      <c r="DL19" s="155"/>
      <c r="DM19" s="155"/>
      <c r="DN19" s="30"/>
      <c r="DO19" s="30"/>
      <c r="DP19" s="155"/>
      <c r="DQ19" s="155"/>
      <c r="DR19" s="155"/>
      <c r="DS19" s="155"/>
      <c r="DT19" s="155"/>
      <c r="DU19" s="30"/>
      <c r="DV19" s="30"/>
      <c r="DW19" s="155"/>
      <c r="DX19" s="155"/>
      <c r="DY19" s="155"/>
    </row>
    <row r="20" spans="1:129" ht="12">
      <c r="A20" s="80" t="s">
        <v>14</v>
      </c>
      <c r="B20" s="214">
        <f t="shared" si="0"/>
        <v>330</v>
      </c>
      <c r="C20" s="215">
        <f>$F$20*B20*B5</f>
        <v>1320</v>
      </c>
      <c r="D20" s="214">
        <f t="shared" si="1"/>
        <v>130</v>
      </c>
      <c r="E20" s="81">
        <f>$F$20*D20*B5</f>
        <v>520</v>
      </c>
      <c r="F20" s="228">
        <v>0.2</v>
      </c>
      <c r="G20" s="34">
        <f t="shared" si="2"/>
        <v>1840</v>
      </c>
      <c r="H20" s="155"/>
      <c r="I20" s="155">
        <v>5</v>
      </c>
      <c r="J20" s="155">
        <v>5</v>
      </c>
      <c r="K20" s="155">
        <v>5</v>
      </c>
      <c r="L20" s="155">
        <v>5</v>
      </c>
      <c r="M20" s="30">
        <v>5</v>
      </c>
      <c r="N20" s="30">
        <v>5</v>
      </c>
      <c r="O20" s="155">
        <v>5</v>
      </c>
      <c r="P20" s="155">
        <v>5</v>
      </c>
      <c r="Q20" s="155">
        <v>5</v>
      </c>
      <c r="R20" s="155">
        <v>5</v>
      </c>
      <c r="S20" s="155">
        <v>5</v>
      </c>
      <c r="T20" s="30">
        <v>5</v>
      </c>
      <c r="U20" s="30">
        <v>5</v>
      </c>
      <c r="V20" s="155">
        <v>5</v>
      </c>
      <c r="W20" s="155">
        <v>5</v>
      </c>
      <c r="X20" s="155">
        <v>5</v>
      </c>
      <c r="Y20" s="155">
        <v>5</v>
      </c>
      <c r="Z20" s="155">
        <v>5</v>
      </c>
      <c r="AA20" s="30">
        <v>5</v>
      </c>
      <c r="AB20" s="30">
        <v>5</v>
      </c>
      <c r="AC20" s="155">
        <v>5</v>
      </c>
      <c r="AD20" s="155">
        <v>5</v>
      </c>
      <c r="AE20" s="155">
        <v>5</v>
      </c>
      <c r="AF20" s="155">
        <v>5</v>
      </c>
      <c r="AG20" s="155">
        <v>5</v>
      </c>
      <c r="AH20" s="30">
        <v>5</v>
      </c>
      <c r="AI20" s="30">
        <v>5</v>
      </c>
      <c r="AJ20" s="155">
        <v>5</v>
      </c>
      <c r="AK20" s="155">
        <v>5</v>
      </c>
      <c r="AL20" s="155">
        <v>5</v>
      </c>
      <c r="AM20" s="155">
        <v>5</v>
      </c>
      <c r="AN20" s="155">
        <v>5</v>
      </c>
      <c r="AO20" s="30">
        <v>5</v>
      </c>
      <c r="AP20" s="30">
        <v>5</v>
      </c>
      <c r="AQ20" s="155">
        <v>5</v>
      </c>
      <c r="AR20" s="155">
        <v>5</v>
      </c>
      <c r="AS20" s="155">
        <v>5</v>
      </c>
      <c r="AT20" s="155">
        <v>5</v>
      </c>
      <c r="AU20" s="155">
        <v>5</v>
      </c>
      <c r="AV20" s="30">
        <v>5</v>
      </c>
      <c r="AW20" s="30">
        <v>5</v>
      </c>
      <c r="AX20" s="155">
        <v>5</v>
      </c>
      <c r="AY20" s="155">
        <v>5</v>
      </c>
      <c r="AZ20" s="155">
        <v>5</v>
      </c>
      <c r="BA20" s="155">
        <v>5</v>
      </c>
      <c r="BB20" s="155">
        <v>5</v>
      </c>
      <c r="BC20" s="30">
        <v>5</v>
      </c>
      <c r="BD20" s="30">
        <v>5</v>
      </c>
      <c r="BE20" s="155">
        <v>5</v>
      </c>
      <c r="BF20" s="155">
        <v>5</v>
      </c>
      <c r="BG20" s="155">
        <v>5</v>
      </c>
      <c r="BH20" s="155">
        <v>5</v>
      </c>
      <c r="BI20" s="155">
        <v>5</v>
      </c>
      <c r="BJ20" s="30">
        <v>5</v>
      </c>
      <c r="BK20" s="30">
        <v>5</v>
      </c>
      <c r="BL20" s="155">
        <v>5</v>
      </c>
      <c r="BM20" s="155">
        <v>5</v>
      </c>
      <c r="BN20" s="155">
        <v>5</v>
      </c>
      <c r="BO20" s="155">
        <v>5</v>
      </c>
      <c r="BP20" s="155">
        <v>5</v>
      </c>
      <c r="BQ20" s="30">
        <v>5</v>
      </c>
      <c r="BR20" s="30">
        <v>5</v>
      </c>
      <c r="BS20" s="155">
        <v>5</v>
      </c>
      <c r="BT20" s="155">
        <v>5</v>
      </c>
      <c r="BU20" s="155">
        <v>5</v>
      </c>
      <c r="BV20" s="155">
        <v>5</v>
      </c>
      <c r="BW20" s="155">
        <v>5</v>
      </c>
      <c r="BX20" s="30">
        <v>5</v>
      </c>
      <c r="BY20" s="30">
        <v>5</v>
      </c>
      <c r="BZ20" s="155">
        <v>5</v>
      </c>
      <c r="CA20" s="155">
        <v>5</v>
      </c>
      <c r="CB20" s="155">
        <v>5</v>
      </c>
      <c r="CC20" s="155">
        <v>5</v>
      </c>
      <c r="CD20" s="155">
        <v>5</v>
      </c>
      <c r="CE20" s="30">
        <v>5</v>
      </c>
      <c r="CF20" s="30">
        <v>5</v>
      </c>
      <c r="CG20" s="155">
        <v>5</v>
      </c>
      <c r="CH20" s="155">
        <v>5</v>
      </c>
      <c r="CI20" s="155">
        <v>5</v>
      </c>
      <c r="CJ20" s="155">
        <v>5</v>
      </c>
      <c r="CK20" s="155">
        <v>5</v>
      </c>
      <c r="CL20" s="30">
        <v>5</v>
      </c>
      <c r="CM20" s="30">
        <v>5</v>
      </c>
      <c r="CN20" s="155">
        <v>5</v>
      </c>
      <c r="CO20" s="155">
        <v>5</v>
      </c>
      <c r="CP20" s="155">
        <v>5</v>
      </c>
      <c r="CQ20" s="155">
        <v>5</v>
      </c>
      <c r="CR20" s="155">
        <v>5</v>
      </c>
      <c r="CS20" s="30">
        <v>5</v>
      </c>
      <c r="CT20" s="30">
        <v>5</v>
      </c>
      <c r="CU20" s="155">
        <v>5</v>
      </c>
      <c r="CV20" s="155">
        <v>5</v>
      </c>
      <c r="CW20" s="155"/>
      <c r="CX20" s="155"/>
      <c r="CY20" s="155"/>
      <c r="CZ20" s="30"/>
      <c r="DA20" s="30"/>
      <c r="DB20" s="155"/>
      <c r="DC20" s="155"/>
      <c r="DD20" s="155"/>
      <c r="DE20" s="155"/>
      <c r="DF20" s="155"/>
      <c r="DG20" s="30"/>
      <c r="DH20" s="30"/>
      <c r="DI20" s="155"/>
      <c r="DJ20" s="155"/>
      <c r="DK20" s="155"/>
      <c r="DL20" s="155"/>
      <c r="DM20" s="155"/>
      <c r="DN20" s="30"/>
      <c r="DO20" s="30"/>
      <c r="DP20" s="155"/>
      <c r="DQ20" s="155"/>
      <c r="DR20" s="155"/>
      <c r="DS20" s="155"/>
      <c r="DT20" s="155"/>
      <c r="DU20" s="30"/>
      <c r="DV20" s="30"/>
      <c r="DW20" s="155"/>
      <c r="DX20" s="155"/>
      <c r="DY20" s="155"/>
    </row>
    <row r="21" spans="1:129" ht="12">
      <c r="A21" s="80" t="s">
        <v>15</v>
      </c>
      <c r="B21" s="214">
        <f t="shared" si="0"/>
        <v>330</v>
      </c>
      <c r="C21" s="215">
        <f>$F$20*B21*B5</f>
        <v>1320</v>
      </c>
      <c r="D21" s="214">
        <f t="shared" si="1"/>
        <v>130</v>
      </c>
      <c r="E21" s="81">
        <f>$F$20*D21*B5</f>
        <v>520</v>
      </c>
      <c r="F21" s="229"/>
      <c r="G21" s="34">
        <f t="shared" si="2"/>
        <v>1840</v>
      </c>
      <c r="H21" s="155"/>
      <c r="I21" s="155">
        <v>5</v>
      </c>
      <c r="J21" s="155">
        <v>5</v>
      </c>
      <c r="K21" s="155">
        <v>5</v>
      </c>
      <c r="L21" s="155">
        <v>5</v>
      </c>
      <c r="M21" s="30">
        <v>5</v>
      </c>
      <c r="N21" s="30">
        <v>5</v>
      </c>
      <c r="O21" s="155">
        <v>5</v>
      </c>
      <c r="P21" s="155">
        <v>5</v>
      </c>
      <c r="Q21" s="155">
        <v>5</v>
      </c>
      <c r="R21" s="155">
        <v>5</v>
      </c>
      <c r="S21" s="155">
        <v>5</v>
      </c>
      <c r="T21" s="30">
        <v>5</v>
      </c>
      <c r="U21" s="30">
        <v>5</v>
      </c>
      <c r="V21" s="155">
        <v>5</v>
      </c>
      <c r="W21" s="155">
        <v>5</v>
      </c>
      <c r="X21" s="155">
        <v>5</v>
      </c>
      <c r="Y21" s="155">
        <v>5</v>
      </c>
      <c r="Z21" s="155">
        <v>5</v>
      </c>
      <c r="AA21" s="30">
        <v>5</v>
      </c>
      <c r="AB21" s="30">
        <v>5</v>
      </c>
      <c r="AC21" s="155">
        <v>5</v>
      </c>
      <c r="AD21" s="155">
        <v>5</v>
      </c>
      <c r="AE21" s="155">
        <v>5</v>
      </c>
      <c r="AF21" s="155">
        <v>5</v>
      </c>
      <c r="AG21" s="155">
        <v>5</v>
      </c>
      <c r="AH21" s="30">
        <v>5</v>
      </c>
      <c r="AI21" s="30">
        <v>5</v>
      </c>
      <c r="AJ21" s="155">
        <v>5</v>
      </c>
      <c r="AK21" s="155">
        <v>5</v>
      </c>
      <c r="AL21" s="155">
        <v>5</v>
      </c>
      <c r="AM21" s="155">
        <v>5</v>
      </c>
      <c r="AN21" s="155">
        <v>5</v>
      </c>
      <c r="AO21" s="30">
        <v>5</v>
      </c>
      <c r="AP21" s="30">
        <v>5</v>
      </c>
      <c r="AQ21" s="155">
        <v>5</v>
      </c>
      <c r="AR21" s="155">
        <v>5</v>
      </c>
      <c r="AS21" s="155">
        <v>5</v>
      </c>
      <c r="AT21" s="155">
        <v>5</v>
      </c>
      <c r="AU21" s="155">
        <v>5</v>
      </c>
      <c r="AV21" s="30">
        <v>5</v>
      </c>
      <c r="AW21" s="30">
        <v>5</v>
      </c>
      <c r="AX21" s="155">
        <v>5</v>
      </c>
      <c r="AY21" s="155">
        <v>5</v>
      </c>
      <c r="AZ21" s="155">
        <v>5</v>
      </c>
      <c r="BA21" s="155">
        <v>5</v>
      </c>
      <c r="BB21" s="155">
        <v>5</v>
      </c>
      <c r="BC21" s="30">
        <v>5</v>
      </c>
      <c r="BD21" s="30">
        <v>5</v>
      </c>
      <c r="BE21" s="155">
        <v>5</v>
      </c>
      <c r="BF21" s="155">
        <v>5</v>
      </c>
      <c r="BG21" s="155">
        <v>5</v>
      </c>
      <c r="BH21" s="155">
        <v>5</v>
      </c>
      <c r="BI21" s="155">
        <v>5</v>
      </c>
      <c r="BJ21" s="30">
        <v>5</v>
      </c>
      <c r="BK21" s="30">
        <v>5</v>
      </c>
      <c r="BL21" s="155">
        <v>5</v>
      </c>
      <c r="BM21" s="155">
        <v>5</v>
      </c>
      <c r="BN21" s="155">
        <v>5</v>
      </c>
      <c r="BO21" s="155">
        <v>5</v>
      </c>
      <c r="BP21" s="155">
        <v>5</v>
      </c>
      <c r="BQ21" s="30">
        <v>5</v>
      </c>
      <c r="BR21" s="30">
        <v>5</v>
      </c>
      <c r="BS21" s="155">
        <v>5</v>
      </c>
      <c r="BT21" s="155">
        <v>5</v>
      </c>
      <c r="BU21" s="155">
        <v>5</v>
      </c>
      <c r="BV21" s="155">
        <v>5</v>
      </c>
      <c r="BW21" s="155">
        <v>5</v>
      </c>
      <c r="BX21" s="30">
        <v>5</v>
      </c>
      <c r="BY21" s="30">
        <v>5</v>
      </c>
      <c r="BZ21" s="155">
        <v>5</v>
      </c>
      <c r="CA21" s="155">
        <v>5</v>
      </c>
      <c r="CB21" s="155">
        <v>5</v>
      </c>
      <c r="CC21" s="155">
        <v>5</v>
      </c>
      <c r="CD21" s="155">
        <v>5</v>
      </c>
      <c r="CE21" s="30">
        <v>5</v>
      </c>
      <c r="CF21" s="30">
        <v>5</v>
      </c>
      <c r="CG21" s="155">
        <v>5</v>
      </c>
      <c r="CH21" s="155">
        <v>5</v>
      </c>
      <c r="CI21" s="155">
        <v>5</v>
      </c>
      <c r="CJ21" s="155">
        <v>5</v>
      </c>
      <c r="CK21" s="155">
        <v>5</v>
      </c>
      <c r="CL21" s="30">
        <v>5</v>
      </c>
      <c r="CM21" s="30">
        <v>5</v>
      </c>
      <c r="CN21" s="155">
        <v>5</v>
      </c>
      <c r="CO21" s="155">
        <v>5</v>
      </c>
      <c r="CP21" s="155">
        <v>5</v>
      </c>
      <c r="CQ21" s="155">
        <v>5</v>
      </c>
      <c r="CR21" s="155">
        <v>5</v>
      </c>
      <c r="CS21" s="30">
        <v>5</v>
      </c>
      <c r="CT21" s="30">
        <v>5</v>
      </c>
      <c r="CU21" s="155">
        <v>5</v>
      </c>
      <c r="CV21" s="155">
        <v>5</v>
      </c>
      <c r="CW21" s="155"/>
      <c r="CX21" s="155"/>
      <c r="CY21" s="155"/>
      <c r="CZ21" s="30"/>
      <c r="DA21" s="30"/>
      <c r="DB21" s="155"/>
      <c r="DC21" s="155"/>
      <c r="DD21" s="155"/>
      <c r="DE21" s="155"/>
      <c r="DF21" s="155"/>
      <c r="DG21" s="30"/>
      <c r="DH21" s="30"/>
      <c r="DI21" s="155"/>
      <c r="DJ21" s="155"/>
      <c r="DK21" s="155"/>
      <c r="DL21" s="155"/>
      <c r="DM21" s="155"/>
      <c r="DN21" s="30"/>
      <c r="DO21" s="30"/>
      <c r="DP21" s="155"/>
      <c r="DQ21" s="155"/>
      <c r="DR21" s="155"/>
      <c r="DS21" s="155"/>
      <c r="DT21" s="155"/>
      <c r="DU21" s="30"/>
      <c r="DV21" s="30"/>
      <c r="DW21" s="155"/>
      <c r="DX21" s="155"/>
      <c r="DY21" s="155"/>
    </row>
    <row r="22" spans="1:129" ht="12">
      <c r="A22" s="80" t="s">
        <v>16</v>
      </c>
      <c r="B22" s="214">
        <f t="shared" si="0"/>
        <v>330</v>
      </c>
      <c r="C22" s="215">
        <f>$F$20*B22*B5</f>
        <v>1320</v>
      </c>
      <c r="D22" s="214">
        <f t="shared" si="1"/>
        <v>130</v>
      </c>
      <c r="E22" s="81">
        <f>$F$20*D22*B5</f>
        <v>520</v>
      </c>
      <c r="F22" s="229"/>
      <c r="G22" s="34">
        <f t="shared" si="2"/>
        <v>1840</v>
      </c>
      <c r="H22" s="155"/>
      <c r="I22" s="155">
        <v>5</v>
      </c>
      <c r="J22" s="155">
        <v>5</v>
      </c>
      <c r="K22" s="155">
        <v>5</v>
      </c>
      <c r="L22" s="155">
        <v>5</v>
      </c>
      <c r="M22" s="30">
        <v>5</v>
      </c>
      <c r="N22" s="30">
        <v>5</v>
      </c>
      <c r="O22" s="155">
        <v>5</v>
      </c>
      <c r="P22" s="155">
        <v>5</v>
      </c>
      <c r="Q22" s="155">
        <v>5</v>
      </c>
      <c r="R22" s="155">
        <v>5</v>
      </c>
      <c r="S22" s="155">
        <v>5</v>
      </c>
      <c r="T22" s="30">
        <v>5</v>
      </c>
      <c r="U22" s="30">
        <v>5</v>
      </c>
      <c r="V22" s="155">
        <v>5</v>
      </c>
      <c r="W22" s="155">
        <v>5</v>
      </c>
      <c r="X22" s="155">
        <v>5</v>
      </c>
      <c r="Y22" s="155">
        <v>5</v>
      </c>
      <c r="Z22" s="155">
        <v>5</v>
      </c>
      <c r="AA22" s="30">
        <v>5</v>
      </c>
      <c r="AB22" s="30">
        <v>5</v>
      </c>
      <c r="AC22" s="155">
        <v>5</v>
      </c>
      <c r="AD22" s="155">
        <v>5</v>
      </c>
      <c r="AE22" s="155">
        <v>5</v>
      </c>
      <c r="AF22" s="155">
        <v>5</v>
      </c>
      <c r="AG22" s="155">
        <v>5</v>
      </c>
      <c r="AH22" s="30">
        <v>5</v>
      </c>
      <c r="AI22" s="30">
        <v>5</v>
      </c>
      <c r="AJ22" s="155">
        <v>5</v>
      </c>
      <c r="AK22" s="155">
        <v>5</v>
      </c>
      <c r="AL22" s="155">
        <v>5</v>
      </c>
      <c r="AM22" s="155">
        <v>5</v>
      </c>
      <c r="AN22" s="155">
        <v>5</v>
      </c>
      <c r="AO22" s="30">
        <v>5</v>
      </c>
      <c r="AP22" s="30">
        <v>5</v>
      </c>
      <c r="AQ22" s="155">
        <v>5</v>
      </c>
      <c r="AR22" s="155">
        <v>5</v>
      </c>
      <c r="AS22" s="155">
        <v>5</v>
      </c>
      <c r="AT22" s="155">
        <v>5</v>
      </c>
      <c r="AU22" s="155">
        <v>5</v>
      </c>
      <c r="AV22" s="30">
        <v>5</v>
      </c>
      <c r="AW22" s="30">
        <v>5</v>
      </c>
      <c r="AX22" s="155">
        <v>5</v>
      </c>
      <c r="AY22" s="155">
        <v>5</v>
      </c>
      <c r="AZ22" s="155">
        <v>5</v>
      </c>
      <c r="BA22" s="155">
        <v>5</v>
      </c>
      <c r="BB22" s="155">
        <v>5</v>
      </c>
      <c r="BC22" s="30">
        <v>5</v>
      </c>
      <c r="BD22" s="30">
        <v>5</v>
      </c>
      <c r="BE22" s="155">
        <v>5</v>
      </c>
      <c r="BF22" s="155">
        <v>5</v>
      </c>
      <c r="BG22" s="155">
        <v>5</v>
      </c>
      <c r="BH22" s="155">
        <v>5</v>
      </c>
      <c r="BI22" s="155">
        <v>5</v>
      </c>
      <c r="BJ22" s="30">
        <v>5</v>
      </c>
      <c r="BK22" s="30">
        <v>5</v>
      </c>
      <c r="BL22" s="155">
        <v>5</v>
      </c>
      <c r="BM22" s="155">
        <v>5</v>
      </c>
      <c r="BN22" s="155">
        <v>5</v>
      </c>
      <c r="BO22" s="155">
        <v>5</v>
      </c>
      <c r="BP22" s="155">
        <v>5</v>
      </c>
      <c r="BQ22" s="30">
        <v>5</v>
      </c>
      <c r="BR22" s="30">
        <v>5</v>
      </c>
      <c r="BS22" s="155">
        <v>5</v>
      </c>
      <c r="BT22" s="155">
        <v>5</v>
      </c>
      <c r="BU22" s="155">
        <v>5</v>
      </c>
      <c r="BV22" s="155">
        <v>5</v>
      </c>
      <c r="BW22" s="155">
        <v>5</v>
      </c>
      <c r="BX22" s="30">
        <v>5</v>
      </c>
      <c r="BY22" s="30">
        <v>5</v>
      </c>
      <c r="BZ22" s="155">
        <v>5</v>
      </c>
      <c r="CA22" s="155">
        <v>5</v>
      </c>
      <c r="CB22" s="155">
        <v>5</v>
      </c>
      <c r="CC22" s="155">
        <v>5</v>
      </c>
      <c r="CD22" s="155">
        <v>5</v>
      </c>
      <c r="CE22" s="30">
        <v>5</v>
      </c>
      <c r="CF22" s="30">
        <v>5</v>
      </c>
      <c r="CG22" s="155">
        <v>5</v>
      </c>
      <c r="CH22" s="155">
        <v>5</v>
      </c>
      <c r="CI22" s="155">
        <v>5</v>
      </c>
      <c r="CJ22" s="155">
        <v>5</v>
      </c>
      <c r="CK22" s="155">
        <v>5</v>
      </c>
      <c r="CL22" s="30">
        <v>5</v>
      </c>
      <c r="CM22" s="30">
        <v>5</v>
      </c>
      <c r="CN22" s="155">
        <v>5</v>
      </c>
      <c r="CO22" s="155">
        <v>5</v>
      </c>
      <c r="CP22" s="155">
        <v>5</v>
      </c>
      <c r="CQ22" s="155">
        <v>5</v>
      </c>
      <c r="CR22" s="155">
        <v>5</v>
      </c>
      <c r="CS22" s="30">
        <v>5</v>
      </c>
      <c r="CT22" s="30">
        <v>5</v>
      </c>
      <c r="CU22" s="155">
        <v>5</v>
      </c>
      <c r="CV22" s="155">
        <v>5</v>
      </c>
      <c r="CW22" s="155"/>
      <c r="CX22" s="155"/>
      <c r="CY22" s="155"/>
      <c r="CZ22" s="30"/>
      <c r="DA22" s="30"/>
      <c r="DB22" s="155"/>
      <c r="DC22" s="155"/>
      <c r="DD22" s="155"/>
      <c r="DE22" s="155"/>
      <c r="DF22" s="155"/>
      <c r="DG22" s="30"/>
      <c r="DH22" s="30"/>
      <c r="DI22" s="155"/>
      <c r="DJ22" s="155"/>
      <c r="DK22" s="155"/>
      <c r="DL22" s="155"/>
      <c r="DM22" s="155"/>
      <c r="DN22" s="30"/>
      <c r="DO22" s="30"/>
      <c r="DP22" s="155"/>
      <c r="DQ22" s="155"/>
      <c r="DR22" s="155"/>
      <c r="DS22" s="155"/>
      <c r="DT22" s="155"/>
      <c r="DU22" s="30"/>
      <c r="DV22" s="30"/>
      <c r="DW22" s="155"/>
      <c r="DX22" s="155"/>
      <c r="DY22" s="155"/>
    </row>
    <row r="23" spans="1:129" ht="12">
      <c r="A23" s="80" t="s">
        <v>17</v>
      </c>
      <c r="B23" s="214">
        <f t="shared" si="0"/>
        <v>330</v>
      </c>
      <c r="C23" s="215">
        <f>$F$20*B23*B5</f>
        <v>1320</v>
      </c>
      <c r="D23" s="214">
        <f t="shared" si="1"/>
        <v>130</v>
      </c>
      <c r="E23" s="81">
        <f>$F$20*D23*B5</f>
        <v>520</v>
      </c>
      <c r="F23" s="229"/>
      <c r="G23" s="34">
        <f t="shared" si="2"/>
        <v>1840</v>
      </c>
      <c r="H23" s="155"/>
      <c r="I23" s="155">
        <v>5</v>
      </c>
      <c r="J23" s="155">
        <v>5</v>
      </c>
      <c r="K23" s="155">
        <v>5</v>
      </c>
      <c r="L23" s="155">
        <v>5</v>
      </c>
      <c r="M23" s="30">
        <v>5</v>
      </c>
      <c r="N23" s="30">
        <v>5</v>
      </c>
      <c r="O23" s="155">
        <v>5</v>
      </c>
      <c r="P23" s="155">
        <v>5</v>
      </c>
      <c r="Q23" s="155">
        <v>5</v>
      </c>
      <c r="R23" s="155">
        <v>5</v>
      </c>
      <c r="S23" s="155">
        <v>5</v>
      </c>
      <c r="T23" s="30">
        <v>5</v>
      </c>
      <c r="U23" s="30">
        <v>5</v>
      </c>
      <c r="V23" s="155">
        <v>5</v>
      </c>
      <c r="W23" s="155">
        <v>5</v>
      </c>
      <c r="X23" s="155">
        <v>5</v>
      </c>
      <c r="Y23" s="155">
        <v>5</v>
      </c>
      <c r="Z23" s="155">
        <v>5</v>
      </c>
      <c r="AA23" s="30">
        <v>5</v>
      </c>
      <c r="AB23" s="30">
        <v>5</v>
      </c>
      <c r="AC23" s="155">
        <v>5</v>
      </c>
      <c r="AD23" s="155">
        <v>5</v>
      </c>
      <c r="AE23" s="155">
        <v>5</v>
      </c>
      <c r="AF23" s="155">
        <v>5</v>
      </c>
      <c r="AG23" s="155">
        <v>5</v>
      </c>
      <c r="AH23" s="30">
        <v>5</v>
      </c>
      <c r="AI23" s="30">
        <v>5</v>
      </c>
      <c r="AJ23" s="155">
        <v>5</v>
      </c>
      <c r="AK23" s="155">
        <v>5</v>
      </c>
      <c r="AL23" s="155">
        <v>5</v>
      </c>
      <c r="AM23" s="155">
        <v>5</v>
      </c>
      <c r="AN23" s="155">
        <v>5</v>
      </c>
      <c r="AO23" s="30">
        <v>5</v>
      </c>
      <c r="AP23" s="30">
        <v>5</v>
      </c>
      <c r="AQ23" s="155">
        <v>5</v>
      </c>
      <c r="AR23" s="155">
        <v>5</v>
      </c>
      <c r="AS23" s="155">
        <v>5</v>
      </c>
      <c r="AT23" s="155">
        <v>5</v>
      </c>
      <c r="AU23" s="155">
        <v>5</v>
      </c>
      <c r="AV23" s="30">
        <v>5</v>
      </c>
      <c r="AW23" s="30">
        <v>5</v>
      </c>
      <c r="AX23" s="155">
        <v>5</v>
      </c>
      <c r="AY23" s="155">
        <v>5</v>
      </c>
      <c r="AZ23" s="155">
        <v>5</v>
      </c>
      <c r="BA23" s="155">
        <v>5</v>
      </c>
      <c r="BB23" s="155">
        <v>5</v>
      </c>
      <c r="BC23" s="30">
        <v>5</v>
      </c>
      <c r="BD23" s="30">
        <v>5</v>
      </c>
      <c r="BE23" s="155">
        <v>5</v>
      </c>
      <c r="BF23" s="155">
        <v>5</v>
      </c>
      <c r="BG23" s="155">
        <v>5</v>
      </c>
      <c r="BH23" s="155">
        <v>5</v>
      </c>
      <c r="BI23" s="155">
        <v>5</v>
      </c>
      <c r="BJ23" s="30">
        <v>5</v>
      </c>
      <c r="BK23" s="30">
        <v>5</v>
      </c>
      <c r="BL23" s="155">
        <v>5</v>
      </c>
      <c r="BM23" s="155">
        <v>5</v>
      </c>
      <c r="BN23" s="155">
        <v>5</v>
      </c>
      <c r="BO23" s="155">
        <v>5</v>
      </c>
      <c r="BP23" s="155">
        <v>5</v>
      </c>
      <c r="BQ23" s="30">
        <v>5</v>
      </c>
      <c r="BR23" s="30">
        <v>5</v>
      </c>
      <c r="BS23" s="155">
        <v>5</v>
      </c>
      <c r="BT23" s="155">
        <v>5</v>
      </c>
      <c r="BU23" s="155">
        <v>5</v>
      </c>
      <c r="BV23" s="155">
        <v>5</v>
      </c>
      <c r="BW23" s="155">
        <v>5</v>
      </c>
      <c r="BX23" s="30">
        <v>5</v>
      </c>
      <c r="BY23" s="30">
        <v>5</v>
      </c>
      <c r="BZ23" s="155">
        <v>5</v>
      </c>
      <c r="CA23" s="155">
        <v>5</v>
      </c>
      <c r="CB23" s="155">
        <v>5</v>
      </c>
      <c r="CC23" s="155">
        <v>5</v>
      </c>
      <c r="CD23" s="155">
        <v>5</v>
      </c>
      <c r="CE23" s="30">
        <v>5</v>
      </c>
      <c r="CF23" s="30">
        <v>5</v>
      </c>
      <c r="CG23" s="155">
        <v>5</v>
      </c>
      <c r="CH23" s="155">
        <v>5</v>
      </c>
      <c r="CI23" s="155">
        <v>5</v>
      </c>
      <c r="CJ23" s="155">
        <v>5</v>
      </c>
      <c r="CK23" s="155">
        <v>5</v>
      </c>
      <c r="CL23" s="30">
        <v>5</v>
      </c>
      <c r="CM23" s="30">
        <v>5</v>
      </c>
      <c r="CN23" s="155">
        <v>5</v>
      </c>
      <c r="CO23" s="155">
        <v>5</v>
      </c>
      <c r="CP23" s="155">
        <v>5</v>
      </c>
      <c r="CQ23" s="155">
        <v>5</v>
      </c>
      <c r="CR23" s="155">
        <v>5</v>
      </c>
      <c r="CS23" s="30">
        <v>5</v>
      </c>
      <c r="CT23" s="30">
        <v>5</v>
      </c>
      <c r="CU23" s="155">
        <v>5</v>
      </c>
      <c r="CV23" s="155">
        <v>5</v>
      </c>
      <c r="CW23" s="155"/>
      <c r="CX23" s="155"/>
      <c r="CY23" s="155"/>
      <c r="CZ23" s="30"/>
      <c r="DA23" s="30"/>
      <c r="DB23" s="155"/>
      <c r="DC23" s="155"/>
      <c r="DD23" s="155"/>
      <c r="DE23" s="155"/>
      <c r="DF23" s="155"/>
      <c r="DG23" s="30"/>
      <c r="DH23" s="30"/>
      <c r="DI23" s="155"/>
      <c r="DJ23" s="155"/>
      <c r="DK23" s="155"/>
      <c r="DL23" s="155"/>
      <c r="DM23" s="155"/>
      <c r="DN23" s="30"/>
      <c r="DO23" s="30"/>
      <c r="DP23" s="155"/>
      <c r="DQ23" s="155"/>
      <c r="DR23" s="155"/>
      <c r="DS23" s="155"/>
      <c r="DT23" s="155"/>
      <c r="DU23" s="30"/>
      <c r="DV23" s="30"/>
      <c r="DW23" s="155"/>
      <c r="DX23" s="155"/>
      <c r="DY23" s="155"/>
    </row>
    <row r="24" spans="1:129" ht="12">
      <c r="A24" s="80" t="s">
        <v>18</v>
      </c>
      <c r="B24" s="214">
        <f t="shared" si="0"/>
        <v>330</v>
      </c>
      <c r="C24" s="215">
        <f>$F$20*B24*B5</f>
        <v>1320</v>
      </c>
      <c r="D24" s="214">
        <f t="shared" si="1"/>
        <v>130</v>
      </c>
      <c r="E24" s="81">
        <f>$F$20*D24*B5</f>
        <v>520</v>
      </c>
      <c r="F24" s="229"/>
      <c r="G24" s="34">
        <f t="shared" si="2"/>
        <v>1840</v>
      </c>
      <c r="H24" s="155"/>
      <c r="I24" s="155">
        <v>5</v>
      </c>
      <c r="J24" s="155">
        <v>5</v>
      </c>
      <c r="K24" s="155">
        <v>5</v>
      </c>
      <c r="L24" s="155">
        <v>5</v>
      </c>
      <c r="M24" s="30">
        <v>5</v>
      </c>
      <c r="N24" s="30">
        <v>5</v>
      </c>
      <c r="O24" s="155">
        <v>5</v>
      </c>
      <c r="P24" s="155">
        <v>5</v>
      </c>
      <c r="Q24" s="155">
        <v>5</v>
      </c>
      <c r="R24" s="155">
        <v>5</v>
      </c>
      <c r="S24" s="155">
        <v>5</v>
      </c>
      <c r="T24" s="30">
        <v>5</v>
      </c>
      <c r="U24" s="30">
        <v>5</v>
      </c>
      <c r="V24" s="155">
        <v>5</v>
      </c>
      <c r="W24" s="155">
        <v>5</v>
      </c>
      <c r="X24" s="155">
        <v>5</v>
      </c>
      <c r="Y24" s="155">
        <v>5</v>
      </c>
      <c r="Z24" s="155">
        <v>5</v>
      </c>
      <c r="AA24" s="30">
        <v>5</v>
      </c>
      <c r="AB24" s="30">
        <v>5</v>
      </c>
      <c r="AC24" s="155">
        <v>5</v>
      </c>
      <c r="AD24" s="155">
        <v>5</v>
      </c>
      <c r="AE24" s="155">
        <v>5</v>
      </c>
      <c r="AF24" s="155">
        <v>5</v>
      </c>
      <c r="AG24" s="155">
        <v>5</v>
      </c>
      <c r="AH24" s="30">
        <v>5</v>
      </c>
      <c r="AI24" s="30">
        <v>5</v>
      </c>
      <c r="AJ24" s="155">
        <v>5</v>
      </c>
      <c r="AK24" s="155">
        <v>5</v>
      </c>
      <c r="AL24" s="155">
        <v>5</v>
      </c>
      <c r="AM24" s="155">
        <v>5</v>
      </c>
      <c r="AN24" s="155">
        <v>5</v>
      </c>
      <c r="AO24" s="30">
        <v>5</v>
      </c>
      <c r="AP24" s="30">
        <v>5</v>
      </c>
      <c r="AQ24" s="155">
        <v>5</v>
      </c>
      <c r="AR24" s="155">
        <v>5</v>
      </c>
      <c r="AS24" s="155">
        <v>5</v>
      </c>
      <c r="AT24" s="155">
        <v>5</v>
      </c>
      <c r="AU24" s="155">
        <v>5</v>
      </c>
      <c r="AV24" s="30">
        <v>5</v>
      </c>
      <c r="AW24" s="30">
        <v>5</v>
      </c>
      <c r="AX24" s="155">
        <v>5</v>
      </c>
      <c r="AY24" s="155">
        <v>5</v>
      </c>
      <c r="AZ24" s="155">
        <v>5</v>
      </c>
      <c r="BA24" s="155">
        <v>5</v>
      </c>
      <c r="BB24" s="155">
        <v>5</v>
      </c>
      <c r="BC24" s="30">
        <v>5</v>
      </c>
      <c r="BD24" s="30">
        <v>5</v>
      </c>
      <c r="BE24" s="155">
        <v>5</v>
      </c>
      <c r="BF24" s="155">
        <v>5</v>
      </c>
      <c r="BG24" s="155">
        <v>5</v>
      </c>
      <c r="BH24" s="155">
        <v>5</v>
      </c>
      <c r="BI24" s="155">
        <v>5</v>
      </c>
      <c r="BJ24" s="30">
        <v>5</v>
      </c>
      <c r="BK24" s="30">
        <v>5</v>
      </c>
      <c r="BL24" s="155">
        <v>5</v>
      </c>
      <c r="BM24" s="155">
        <v>5</v>
      </c>
      <c r="BN24" s="155">
        <v>5</v>
      </c>
      <c r="BO24" s="155">
        <v>5</v>
      </c>
      <c r="BP24" s="155">
        <v>5</v>
      </c>
      <c r="BQ24" s="30">
        <v>5</v>
      </c>
      <c r="BR24" s="30">
        <v>5</v>
      </c>
      <c r="BS24" s="155">
        <v>5</v>
      </c>
      <c r="BT24" s="155">
        <v>5</v>
      </c>
      <c r="BU24" s="155">
        <v>5</v>
      </c>
      <c r="BV24" s="155">
        <v>5</v>
      </c>
      <c r="BW24" s="155">
        <v>5</v>
      </c>
      <c r="BX24" s="30">
        <v>5</v>
      </c>
      <c r="BY24" s="30">
        <v>5</v>
      </c>
      <c r="BZ24" s="155">
        <v>5</v>
      </c>
      <c r="CA24" s="155">
        <v>5</v>
      </c>
      <c r="CB24" s="155">
        <v>5</v>
      </c>
      <c r="CC24" s="155">
        <v>5</v>
      </c>
      <c r="CD24" s="155">
        <v>5</v>
      </c>
      <c r="CE24" s="30">
        <v>5</v>
      </c>
      <c r="CF24" s="30">
        <v>5</v>
      </c>
      <c r="CG24" s="155">
        <v>5</v>
      </c>
      <c r="CH24" s="155">
        <v>5</v>
      </c>
      <c r="CI24" s="155">
        <v>5</v>
      </c>
      <c r="CJ24" s="155">
        <v>5</v>
      </c>
      <c r="CK24" s="155">
        <v>5</v>
      </c>
      <c r="CL24" s="30">
        <v>5</v>
      </c>
      <c r="CM24" s="30">
        <v>5</v>
      </c>
      <c r="CN24" s="155">
        <v>5</v>
      </c>
      <c r="CO24" s="155">
        <v>5</v>
      </c>
      <c r="CP24" s="155">
        <v>5</v>
      </c>
      <c r="CQ24" s="155">
        <v>5</v>
      </c>
      <c r="CR24" s="155">
        <v>5</v>
      </c>
      <c r="CS24" s="30">
        <v>5</v>
      </c>
      <c r="CT24" s="30">
        <v>5</v>
      </c>
      <c r="CU24" s="155">
        <v>5</v>
      </c>
      <c r="CV24" s="155">
        <v>5</v>
      </c>
      <c r="CW24" s="155"/>
      <c r="CX24" s="155"/>
      <c r="CY24" s="155"/>
      <c r="CZ24" s="30"/>
      <c r="DA24" s="30"/>
      <c r="DB24" s="155"/>
      <c r="DC24" s="155"/>
      <c r="DD24" s="155"/>
      <c r="DE24" s="155"/>
      <c r="DF24" s="155"/>
      <c r="DG24" s="30"/>
      <c r="DH24" s="30"/>
      <c r="DI24" s="155"/>
      <c r="DJ24" s="155"/>
      <c r="DK24" s="155"/>
      <c r="DL24" s="155"/>
      <c r="DM24" s="155"/>
      <c r="DN24" s="30"/>
      <c r="DO24" s="30"/>
      <c r="DP24" s="155"/>
      <c r="DQ24" s="155"/>
      <c r="DR24" s="155"/>
      <c r="DS24" s="155"/>
      <c r="DT24" s="155"/>
      <c r="DU24" s="30"/>
      <c r="DV24" s="30"/>
      <c r="DW24" s="155"/>
      <c r="DX24" s="155"/>
      <c r="DY24" s="155"/>
    </row>
    <row r="25" spans="1:129" ht="12">
      <c r="A25" s="80" t="s">
        <v>19</v>
      </c>
      <c r="B25" s="214">
        <f t="shared" si="0"/>
        <v>330</v>
      </c>
      <c r="C25" s="215">
        <f>$F$20*B25*B5</f>
        <v>1320</v>
      </c>
      <c r="D25" s="214">
        <f t="shared" si="1"/>
        <v>130</v>
      </c>
      <c r="E25" s="81">
        <f>$F$20*D25*B5</f>
        <v>520</v>
      </c>
      <c r="F25" s="230"/>
      <c r="G25" s="34">
        <f t="shared" si="2"/>
        <v>1840</v>
      </c>
      <c r="H25" s="155"/>
      <c r="I25" s="155">
        <v>5</v>
      </c>
      <c r="J25" s="155">
        <v>5</v>
      </c>
      <c r="K25" s="155">
        <v>5</v>
      </c>
      <c r="L25" s="155">
        <v>5</v>
      </c>
      <c r="M25" s="30">
        <v>5</v>
      </c>
      <c r="N25" s="30">
        <v>5</v>
      </c>
      <c r="O25" s="155">
        <v>5</v>
      </c>
      <c r="P25" s="155">
        <v>5</v>
      </c>
      <c r="Q25" s="155">
        <v>5</v>
      </c>
      <c r="R25" s="155">
        <v>5</v>
      </c>
      <c r="S25" s="155">
        <v>5</v>
      </c>
      <c r="T25" s="30">
        <v>5</v>
      </c>
      <c r="U25" s="30">
        <v>5</v>
      </c>
      <c r="V25" s="155">
        <v>5</v>
      </c>
      <c r="W25" s="155">
        <v>5</v>
      </c>
      <c r="X25" s="155">
        <v>5</v>
      </c>
      <c r="Y25" s="155">
        <v>5</v>
      </c>
      <c r="Z25" s="155">
        <v>5</v>
      </c>
      <c r="AA25" s="30">
        <v>5</v>
      </c>
      <c r="AB25" s="30">
        <v>5</v>
      </c>
      <c r="AC25" s="155">
        <v>5</v>
      </c>
      <c r="AD25" s="155">
        <v>5</v>
      </c>
      <c r="AE25" s="155">
        <v>5</v>
      </c>
      <c r="AF25" s="155">
        <v>5</v>
      </c>
      <c r="AG25" s="155">
        <v>5</v>
      </c>
      <c r="AH25" s="30">
        <v>5</v>
      </c>
      <c r="AI25" s="30">
        <v>5</v>
      </c>
      <c r="AJ25" s="155">
        <v>5</v>
      </c>
      <c r="AK25" s="155">
        <v>5</v>
      </c>
      <c r="AL25" s="155">
        <v>5</v>
      </c>
      <c r="AM25" s="155">
        <v>5</v>
      </c>
      <c r="AN25" s="155">
        <v>5</v>
      </c>
      <c r="AO25" s="30">
        <v>5</v>
      </c>
      <c r="AP25" s="30">
        <v>5</v>
      </c>
      <c r="AQ25" s="155">
        <v>5</v>
      </c>
      <c r="AR25" s="155">
        <v>5</v>
      </c>
      <c r="AS25" s="155">
        <v>5</v>
      </c>
      <c r="AT25" s="155">
        <v>5</v>
      </c>
      <c r="AU25" s="155">
        <v>5</v>
      </c>
      <c r="AV25" s="30">
        <v>5</v>
      </c>
      <c r="AW25" s="30">
        <v>5</v>
      </c>
      <c r="AX25" s="155">
        <v>5</v>
      </c>
      <c r="AY25" s="155">
        <v>5</v>
      </c>
      <c r="AZ25" s="155">
        <v>5</v>
      </c>
      <c r="BA25" s="155">
        <v>5</v>
      </c>
      <c r="BB25" s="155">
        <v>5</v>
      </c>
      <c r="BC25" s="30">
        <v>5</v>
      </c>
      <c r="BD25" s="30">
        <v>5</v>
      </c>
      <c r="BE25" s="155">
        <v>5</v>
      </c>
      <c r="BF25" s="155">
        <v>5</v>
      </c>
      <c r="BG25" s="155">
        <v>5</v>
      </c>
      <c r="BH25" s="155">
        <v>5</v>
      </c>
      <c r="BI25" s="155">
        <v>5</v>
      </c>
      <c r="BJ25" s="30">
        <v>5</v>
      </c>
      <c r="BK25" s="30">
        <v>5</v>
      </c>
      <c r="BL25" s="155">
        <v>5</v>
      </c>
      <c r="BM25" s="155">
        <v>5</v>
      </c>
      <c r="BN25" s="155">
        <v>5</v>
      </c>
      <c r="BO25" s="155">
        <v>5</v>
      </c>
      <c r="BP25" s="155">
        <v>5</v>
      </c>
      <c r="BQ25" s="30">
        <v>5</v>
      </c>
      <c r="BR25" s="30">
        <v>5</v>
      </c>
      <c r="BS25" s="155">
        <v>5</v>
      </c>
      <c r="BT25" s="155">
        <v>5</v>
      </c>
      <c r="BU25" s="155">
        <v>5</v>
      </c>
      <c r="BV25" s="155">
        <v>5</v>
      </c>
      <c r="BW25" s="155">
        <v>5</v>
      </c>
      <c r="BX25" s="30">
        <v>5</v>
      </c>
      <c r="BY25" s="30">
        <v>5</v>
      </c>
      <c r="BZ25" s="155">
        <v>5</v>
      </c>
      <c r="CA25" s="155">
        <v>5</v>
      </c>
      <c r="CB25" s="155">
        <v>5</v>
      </c>
      <c r="CC25" s="155">
        <v>5</v>
      </c>
      <c r="CD25" s="155">
        <v>5</v>
      </c>
      <c r="CE25" s="30">
        <v>5</v>
      </c>
      <c r="CF25" s="30">
        <v>5</v>
      </c>
      <c r="CG25" s="155">
        <v>5</v>
      </c>
      <c r="CH25" s="155">
        <v>5</v>
      </c>
      <c r="CI25" s="155">
        <v>5</v>
      </c>
      <c r="CJ25" s="155">
        <v>5</v>
      </c>
      <c r="CK25" s="155">
        <v>5</v>
      </c>
      <c r="CL25" s="30">
        <v>5</v>
      </c>
      <c r="CM25" s="30">
        <v>5</v>
      </c>
      <c r="CN25" s="155">
        <v>5</v>
      </c>
      <c r="CO25" s="155">
        <v>5</v>
      </c>
      <c r="CP25" s="155">
        <v>5</v>
      </c>
      <c r="CQ25" s="155">
        <v>5</v>
      </c>
      <c r="CR25" s="155">
        <v>5</v>
      </c>
      <c r="CS25" s="30">
        <v>5</v>
      </c>
      <c r="CT25" s="30">
        <v>5</v>
      </c>
      <c r="CU25" s="155">
        <v>5</v>
      </c>
      <c r="CV25" s="155">
        <v>5</v>
      </c>
      <c r="CW25" s="155"/>
      <c r="CX25" s="155"/>
      <c r="CY25" s="155"/>
      <c r="CZ25" s="30"/>
      <c r="DA25" s="30"/>
      <c r="DB25" s="155"/>
      <c r="DC25" s="155"/>
      <c r="DD25" s="155"/>
      <c r="DE25" s="155"/>
      <c r="DF25" s="155"/>
      <c r="DG25" s="30"/>
      <c r="DH25" s="30"/>
      <c r="DI25" s="155"/>
      <c r="DJ25" s="155"/>
      <c r="DK25" s="155"/>
      <c r="DL25" s="155"/>
      <c r="DM25" s="155"/>
      <c r="DN25" s="30"/>
      <c r="DO25" s="30"/>
      <c r="DP25" s="155"/>
      <c r="DQ25" s="155"/>
      <c r="DR25" s="155"/>
      <c r="DS25" s="155"/>
      <c r="DT25" s="155"/>
      <c r="DU25" s="30"/>
      <c r="DV25" s="30"/>
      <c r="DW25" s="155"/>
      <c r="DX25" s="155"/>
      <c r="DY25" s="155"/>
    </row>
    <row r="26" spans="1:129" ht="12">
      <c r="A26" s="31" t="s">
        <v>34</v>
      </c>
      <c r="B26" s="30">
        <f t="shared" si="0"/>
        <v>0</v>
      </c>
      <c r="C26" s="79">
        <f>$F$26*B26*B5</f>
        <v>0</v>
      </c>
      <c r="D26" s="30">
        <f t="shared" si="1"/>
        <v>0</v>
      </c>
      <c r="E26" s="79">
        <f>$F$26*D26*B5</f>
        <v>0</v>
      </c>
      <c r="F26" s="223">
        <v>0.16</v>
      </c>
      <c r="G26" s="32">
        <f t="shared" si="2"/>
        <v>0</v>
      </c>
      <c r="H26" s="155"/>
      <c r="I26" s="155"/>
      <c r="J26" s="155"/>
      <c r="K26" s="155"/>
      <c r="L26" s="155"/>
      <c r="M26" s="30"/>
      <c r="N26" s="30"/>
      <c r="O26" s="155"/>
      <c r="P26" s="155"/>
      <c r="Q26" s="155"/>
      <c r="R26" s="155"/>
      <c r="S26" s="155"/>
      <c r="T26" s="30"/>
      <c r="U26" s="30"/>
      <c r="V26" s="155"/>
      <c r="W26" s="155"/>
      <c r="X26" s="155"/>
      <c r="Y26" s="155"/>
      <c r="Z26" s="155"/>
      <c r="AA26" s="30"/>
      <c r="AB26" s="30"/>
      <c r="AC26" s="155"/>
      <c r="AD26" s="155"/>
      <c r="AE26" s="155"/>
      <c r="AF26" s="155"/>
      <c r="AG26" s="155"/>
      <c r="AH26" s="30"/>
      <c r="AI26" s="30"/>
      <c r="AJ26" s="155"/>
      <c r="AK26" s="155"/>
      <c r="AL26" s="155"/>
      <c r="AM26" s="155"/>
      <c r="AN26" s="155"/>
      <c r="AO26" s="30"/>
      <c r="AP26" s="30"/>
      <c r="AQ26" s="155"/>
      <c r="AR26" s="155"/>
      <c r="AS26" s="155"/>
      <c r="AT26" s="155"/>
      <c r="AU26" s="155"/>
      <c r="AV26" s="30"/>
      <c r="AW26" s="30"/>
      <c r="AX26" s="155"/>
      <c r="AY26" s="155"/>
      <c r="AZ26" s="155"/>
      <c r="BA26" s="155"/>
      <c r="BB26" s="155"/>
      <c r="BC26" s="30"/>
      <c r="BD26" s="30"/>
      <c r="BE26" s="155"/>
      <c r="BF26" s="155"/>
      <c r="BG26" s="155"/>
      <c r="BH26" s="155"/>
      <c r="BI26" s="155"/>
      <c r="BJ26" s="30"/>
      <c r="BK26" s="30"/>
      <c r="BL26" s="155"/>
      <c r="BM26" s="155"/>
      <c r="BN26" s="155"/>
      <c r="BO26" s="155"/>
      <c r="BP26" s="155"/>
      <c r="BQ26" s="30"/>
      <c r="BR26" s="30"/>
      <c r="BS26" s="155"/>
      <c r="BT26" s="155"/>
      <c r="BU26" s="155"/>
      <c r="BV26" s="155"/>
      <c r="BW26" s="155"/>
      <c r="BX26" s="30"/>
      <c r="BY26" s="30"/>
      <c r="BZ26" s="155"/>
      <c r="CA26" s="155"/>
      <c r="CB26" s="155"/>
      <c r="CC26" s="155"/>
      <c r="CD26" s="155"/>
      <c r="CE26" s="30"/>
      <c r="CF26" s="30"/>
      <c r="CG26" s="155"/>
      <c r="CH26" s="155"/>
      <c r="CI26" s="155"/>
      <c r="CJ26" s="155"/>
      <c r="CK26" s="155"/>
      <c r="CL26" s="30"/>
      <c r="CM26" s="30"/>
      <c r="CN26" s="155"/>
      <c r="CO26" s="155"/>
      <c r="CP26" s="155"/>
      <c r="CQ26" s="155"/>
      <c r="CR26" s="155"/>
      <c r="CS26" s="30"/>
      <c r="CT26" s="30"/>
      <c r="CU26" s="155"/>
      <c r="CV26" s="155"/>
      <c r="CW26" s="155"/>
      <c r="CX26" s="155"/>
      <c r="CY26" s="155"/>
      <c r="CZ26" s="30"/>
      <c r="DA26" s="30"/>
      <c r="DB26" s="155"/>
      <c r="DC26" s="155"/>
      <c r="DD26" s="155"/>
      <c r="DE26" s="155"/>
      <c r="DF26" s="155"/>
      <c r="DG26" s="30"/>
      <c r="DH26" s="30"/>
      <c r="DI26" s="155"/>
      <c r="DJ26" s="155"/>
      <c r="DK26" s="155"/>
      <c r="DL26" s="155"/>
      <c r="DM26" s="155"/>
      <c r="DN26" s="30"/>
      <c r="DO26" s="30"/>
      <c r="DP26" s="155"/>
      <c r="DQ26" s="155"/>
      <c r="DR26" s="155"/>
      <c r="DS26" s="155"/>
      <c r="DT26" s="155"/>
      <c r="DU26" s="30"/>
      <c r="DV26" s="30"/>
      <c r="DW26" s="155"/>
      <c r="DX26" s="155"/>
      <c r="DY26" s="155"/>
    </row>
    <row r="27" spans="1:129" ht="12">
      <c r="A27" s="31" t="s">
        <v>36</v>
      </c>
      <c r="B27" s="30">
        <f t="shared" si="0"/>
        <v>0</v>
      </c>
      <c r="C27" s="79">
        <f>$F$26*B27*B5</f>
        <v>0</v>
      </c>
      <c r="D27" s="30">
        <f>SUM(H27:I27,O27:P27,V27:W27,AC27:AD27,AJ27:AK27,AP27:AQ27,AW27:AX27,BD27:BE27,BK27:BO27,BR27:BS27,BY27:BZ27,CF27:CG27,CM27:CN27,CT27:CT27,CZ27:DA27,DG27:DH27,DN27:DO27,DU27:DV27)</f>
        <v>0</v>
      </c>
      <c r="E27" s="79">
        <f>$F$26*D27*B5</f>
        <v>0</v>
      </c>
      <c r="F27" s="224"/>
      <c r="G27" s="32">
        <f t="shared" si="2"/>
        <v>0</v>
      </c>
      <c r="H27" s="155"/>
      <c r="I27" s="155"/>
      <c r="J27" s="155"/>
      <c r="K27" s="155"/>
      <c r="L27" s="155"/>
      <c r="M27" s="30"/>
      <c r="N27" s="30"/>
      <c r="O27" s="155"/>
      <c r="P27" s="155"/>
      <c r="Q27" s="155"/>
      <c r="R27" s="155"/>
      <c r="S27" s="155"/>
      <c r="T27" s="30"/>
      <c r="U27" s="30"/>
      <c r="V27" s="155"/>
      <c r="W27" s="155"/>
      <c r="X27" s="155"/>
      <c r="Y27" s="155"/>
      <c r="Z27" s="155"/>
      <c r="AA27" s="30"/>
      <c r="AB27" s="30"/>
      <c r="AC27" s="155"/>
      <c r="AD27" s="155"/>
      <c r="AE27" s="155"/>
      <c r="AF27" s="155"/>
      <c r="AG27" s="155"/>
      <c r="AH27" s="30"/>
      <c r="AI27" s="30"/>
      <c r="AJ27" s="155"/>
      <c r="AK27" s="155"/>
      <c r="AL27" s="155"/>
      <c r="AM27" s="155"/>
      <c r="AN27" s="155"/>
      <c r="AO27" s="30"/>
      <c r="AP27" s="30"/>
      <c r="AQ27" s="155"/>
      <c r="AR27" s="155"/>
      <c r="AS27" s="155"/>
      <c r="AT27" s="155"/>
      <c r="AU27" s="155"/>
      <c r="AV27" s="30"/>
      <c r="AW27" s="30"/>
      <c r="AX27" s="155"/>
      <c r="AY27" s="155"/>
      <c r="AZ27" s="155"/>
      <c r="BA27" s="155"/>
      <c r="BB27" s="155"/>
      <c r="BC27" s="30"/>
      <c r="BD27" s="30"/>
      <c r="BE27" s="155"/>
      <c r="BF27" s="155"/>
      <c r="BG27" s="155"/>
      <c r="BH27" s="155"/>
      <c r="BI27" s="155"/>
      <c r="BJ27" s="30"/>
      <c r="BK27" s="30"/>
      <c r="BL27" s="155"/>
      <c r="BM27" s="155"/>
      <c r="BN27" s="155"/>
      <c r="BO27" s="155"/>
      <c r="BP27" s="155"/>
      <c r="BQ27" s="30"/>
      <c r="BR27" s="30"/>
      <c r="BS27" s="155"/>
      <c r="BT27" s="155"/>
      <c r="BU27" s="155"/>
      <c r="BV27" s="155"/>
      <c r="BW27" s="155"/>
      <c r="BX27" s="30"/>
      <c r="BY27" s="30"/>
      <c r="BZ27" s="155"/>
      <c r="CA27" s="155"/>
      <c r="CB27" s="155"/>
      <c r="CC27" s="155"/>
      <c r="CD27" s="155"/>
      <c r="CE27" s="30"/>
      <c r="CF27" s="30"/>
      <c r="CG27" s="155"/>
      <c r="CH27" s="155"/>
      <c r="CI27" s="155"/>
      <c r="CJ27" s="155"/>
      <c r="CK27" s="155"/>
      <c r="CL27" s="30"/>
      <c r="CM27" s="30"/>
      <c r="CN27" s="155"/>
      <c r="CO27" s="155"/>
      <c r="CP27" s="155"/>
      <c r="CQ27" s="155"/>
      <c r="CR27" s="155"/>
      <c r="CS27" s="30"/>
      <c r="CT27" s="30"/>
      <c r="CU27" s="155"/>
      <c r="CV27" s="155"/>
      <c r="CW27" s="155"/>
      <c r="CX27" s="155"/>
      <c r="CY27" s="155"/>
      <c r="CZ27" s="30"/>
      <c r="DA27" s="30"/>
      <c r="DB27" s="155"/>
      <c r="DC27" s="155"/>
      <c r="DD27" s="155"/>
      <c r="DE27" s="155"/>
      <c r="DF27" s="155"/>
      <c r="DG27" s="30"/>
      <c r="DH27" s="30"/>
      <c r="DI27" s="155"/>
      <c r="DJ27" s="155"/>
      <c r="DK27" s="155"/>
      <c r="DL27" s="155"/>
      <c r="DM27" s="155"/>
      <c r="DN27" s="30"/>
      <c r="DO27" s="30"/>
      <c r="DP27" s="155"/>
      <c r="DQ27" s="155"/>
      <c r="DR27" s="155"/>
      <c r="DS27" s="155"/>
      <c r="DT27" s="155"/>
      <c r="DU27" s="30"/>
      <c r="DV27" s="30"/>
      <c r="DW27" s="155"/>
      <c r="DX27" s="155"/>
      <c r="DY27" s="155"/>
    </row>
    <row r="32" ht="12">
      <c r="A32" s="11" t="s">
        <v>35</v>
      </c>
    </row>
    <row r="33" ht="12">
      <c r="D33" s="63" t="s">
        <v>122</v>
      </c>
    </row>
  </sheetData>
  <sheetProtection/>
  <mergeCells count="9">
    <mergeCell ref="CU9:DY9"/>
    <mergeCell ref="A3:D3"/>
    <mergeCell ref="F26:F27"/>
    <mergeCell ref="F12:F13"/>
    <mergeCell ref="F14:F19"/>
    <mergeCell ref="F20:F25"/>
    <mergeCell ref="H9:AK9"/>
    <mergeCell ref="AL9:BP9"/>
    <mergeCell ref="BQ9:CT9"/>
  </mergeCells>
  <hyperlinks>
    <hyperlink ref="A32" location="SUM!A1" display="SUM"/>
    <hyperlink ref="A1" location="SUM!A1" display="SUM"/>
  </hyperlink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Aurimas</dc:creator>
  <cp:keywords/>
  <dc:description/>
  <cp:lastModifiedBy>Vartotojas</cp:lastModifiedBy>
  <cp:lastPrinted>2019-12-13T23:54:39Z</cp:lastPrinted>
  <dcterms:created xsi:type="dcterms:W3CDTF">2004-02-18T15:23:45Z</dcterms:created>
  <dcterms:modified xsi:type="dcterms:W3CDTF">2019-12-13T23:54:47Z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